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<sst xmlns="http://schemas.openxmlformats.org/spreadsheetml/2006/main" count="163" uniqueCount="43">
  <si>
    <t>Moy</t>
  </si>
  <si>
    <t>H.S</t>
  </si>
  <si>
    <t>T.m.</t>
  </si>
  <si>
    <t>1e ronde</t>
  </si>
  <si>
    <t>2e ronde</t>
  </si>
  <si>
    <t>3e ronde</t>
  </si>
  <si>
    <t>Totaal</t>
  </si>
  <si>
    <t>Part</t>
  </si>
  <si>
    <t>Car</t>
  </si>
  <si>
    <t>Pnt</t>
  </si>
  <si>
    <t>Brt</t>
  </si>
  <si>
    <t>%moy</t>
  </si>
  <si>
    <t>%car</t>
  </si>
  <si>
    <t>Bnr</t>
  </si>
  <si>
    <t>Naam</t>
  </si>
  <si>
    <t>4e ronde</t>
  </si>
  <si>
    <t>5e ronde</t>
  </si>
  <si>
    <t>3e klas</t>
  </si>
  <si>
    <t>2e klas</t>
  </si>
  <si>
    <t>1e klas</t>
  </si>
  <si>
    <t>Gewestelijke finales Bandstoten Dagcompetitie 2016-2017   11 mei 2017 te Assen. Organisatie OBV Groningen-Drenthe</t>
  </si>
  <si>
    <t>R. Brummer</t>
  </si>
  <si>
    <t>Frans de Valk</t>
  </si>
  <si>
    <t>Henk Nissen</t>
  </si>
  <si>
    <t>T. v.d. Zwaag</t>
  </si>
  <si>
    <t>K. Siepel</t>
  </si>
  <si>
    <t>Jan Masselink</t>
  </si>
  <si>
    <t>Wim Schipper</t>
  </si>
  <si>
    <t>G. Agterhuis</t>
  </si>
  <si>
    <t>H. Radsma</t>
  </si>
  <si>
    <t>J. Snoejer</t>
  </si>
  <si>
    <t>Ingrid Ruitenbeek</t>
  </si>
  <si>
    <t>biljart</t>
  </si>
  <si>
    <t>W1</t>
  </si>
  <si>
    <t>V2</t>
  </si>
  <si>
    <t>W2</t>
  </si>
  <si>
    <t>V1</t>
  </si>
  <si>
    <t>O</t>
  </si>
  <si>
    <t>Gewestelijkefinale 1e klas bandstoten 2016-2017</t>
  </si>
  <si>
    <t>Gewestelijkefinale 2e klas bandstoten 2016-2017</t>
  </si>
  <si>
    <t>Gewestelijkefinale 3e klas bandstoten 2016-2017</t>
  </si>
  <si>
    <t>Paul Ewald</t>
  </si>
  <si>
    <t>NK</t>
  </si>
</sst>
</file>

<file path=xl/styles.xml><?xml version="1.0" encoding="utf-8"?>
<styleSheet xmlns="http://schemas.openxmlformats.org/spreadsheetml/2006/main">
  <numFmts count="5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0;[Red]0"/>
    <numFmt numFmtId="195" formatCode="0.00_ ;\-0.00\ 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dd/mm/yy"/>
    <numFmt numFmtId="200" formatCode="0;0;"/>
    <numFmt numFmtId="201" formatCode="d\ mmmm\ yyyy"/>
    <numFmt numFmtId="202" formatCode="_-[$€-2]\ * #,##0.00_-;_-[$€-2]\ * #,##0.00\-;_-[$€-2]\ * &quot;-&quot;??_-;_-@_-"/>
    <numFmt numFmtId="203" formatCode="[$€-2]\ #,##0.00_-;[$€-2]\ #,##0.00\-"/>
    <numFmt numFmtId="204" formatCode="dd/mmm/yy"/>
    <numFmt numFmtId="205" formatCode="&quot;fl&quot;\ #,##0.00_-"/>
    <numFmt numFmtId="206" formatCode="0.000"/>
    <numFmt numFmtId="207" formatCode="0.0"/>
    <numFmt numFmtId="208" formatCode="h:mm;@"/>
    <numFmt numFmtId="209" formatCode="0.0000"/>
    <numFmt numFmtId="210" formatCode="_(* #,##0.000_);_(* \(#,##0.000\);_(* &quot;-&quot;??_);_(@_)"/>
    <numFmt numFmtId="211" formatCode="&quot;Waar&quot;;&quot;Waar&quot;;&quot;Onwaar&quot;"/>
    <numFmt numFmtId="212" formatCode="[$€-2]\ #.##000_);[Red]\([$€-2]\ #.##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color indexed="8"/>
      <name val="Calibri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/>
    </xf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vertical="center"/>
    </xf>
    <xf numFmtId="0" fontId="20" fillId="26" borderId="11" xfId="0" applyFont="1" applyFill="1" applyBorder="1" applyAlignment="1">
      <alignment horizontal="center" vertical="center"/>
    </xf>
    <xf numFmtId="1" fontId="20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6" borderId="12" xfId="0" applyFont="1" applyFill="1" applyBorder="1" applyAlignment="1">
      <alignment horizontal="center" vertical="center"/>
    </xf>
    <xf numFmtId="0" fontId="31" fillId="26" borderId="11" xfId="0" applyFont="1" applyFill="1" applyBorder="1" applyAlignment="1">
      <alignment horizontal="center" vertical="center" wrapText="1"/>
    </xf>
    <xf numFmtId="1" fontId="20" fillId="26" borderId="13" xfId="0" applyNumberFormat="1" applyFont="1" applyFill="1" applyBorder="1" applyAlignment="1">
      <alignment horizontal="center" vertical="center"/>
    </xf>
    <xf numFmtId="1" fontId="20" fillId="26" borderId="14" xfId="0" applyNumberFormat="1" applyFont="1" applyFill="1" applyBorder="1" applyAlignment="1" applyProtection="1">
      <alignment horizontal="center" vertical="center"/>
      <protection locked="0"/>
    </xf>
    <xf numFmtId="2" fontId="20" fillId="26" borderId="11" xfId="0" applyNumberFormat="1" applyFont="1" applyFill="1" applyBorder="1" applyAlignment="1">
      <alignment horizontal="center" vertical="center"/>
    </xf>
    <xf numFmtId="210" fontId="25" fillId="24" borderId="10" xfId="46" applyNumberFormat="1" applyFont="1" applyFill="1" applyBorder="1" applyAlignment="1">
      <alignment horizontal="center" vertical="center"/>
    </xf>
    <xf numFmtId="210" fontId="21" fillId="0" borderId="0" xfId="46" applyNumberFormat="1" applyFont="1" applyAlignment="1">
      <alignment/>
    </xf>
    <xf numFmtId="210" fontId="20" fillId="26" borderId="11" xfId="46" applyNumberFormat="1" applyFont="1" applyFill="1" applyBorder="1" applyAlignment="1">
      <alignment horizontal="center" vertical="center"/>
    </xf>
    <xf numFmtId="1" fontId="20" fillId="26" borderId="13" xfId="0" applyNumberFormat="1" applyFont="1" applyFill="1" applyBorder="1" applyAlignment="1" applyProtection="1">
      <alignment horizontal="center" vertical="center"/>
      <protection locked="0"/>
    </xf>
    <xf numFmtId="1" fontId="20" fillId="26" borderId="15" xfId="0" applyNumberFormat="1" applyFont="1" applyFill="1" applyBorder="1" applyAlignment="1" applyProtection="1">
      <alignment horizontal="center" vertical="center"/>
      <protection locked="0"/>
    </xf>
    <xf numFmtId="0" fontId="27" fillId="26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4" fillId="27" borderId="29" xfId="0" applyFont="1" applyFill="1" applyBorder="1" applyAlignment="1">
      <alignment horizontal="center" vertical="center"/>
    </xf>
    <xf numFmtId="0" fontId="24" fillId="27" borderId="30" xfId="0" applyFont="1" applyFill="1" applyBorder="1" applyAlignment="1">
      <alignment horizontal="center" vertical="center"/>
    </xf>
    <xf numFmtId="0" fontId="24" fillId="27" borderId="31" xfId="0" applyFont="1" applyFill="1" applyBorder="1" applyAlignment="1">
      <alignment horizontal="center" vertical="center"/>
    </xf>
    <xf numFmtId="0" fontId="24" fillId="27" borderId="32" xfId="0" applyFont="1" applyFill="1" applyBorder="1" applyAlignment="1">
      <alignment horizontal="center" vertical="center"/>
    </xf>
    <xf numFmtId="0" fontId="23" fillId="27" borderId="33" xfId="0" applyFont="1" applyFill="1" applyBorder="1" applyAlignment="1">
      <alignment horizontal="center" vertical="center"/>
    </xf>
    <xf numFmtId="0" fontId="23" fillId="27" borderId="34" xfId="0" applyFont="1" applyFill="1" applyBorder="1" applyAlignment="1">
      <alignment horizontal="center" vertical="center"/>
    </xf>
    <xf numFmtId="0" fontId="23" fillId="27" borderId="35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/>
    </xf>
    <xf numFmtId="0" fontId="22" fillId="3" borderId="37" xfId="0" applyFont="1" applyFill="1" applyBorder="1" applyAlignment="1">
      <alignment horizontal="center"/>
    </xf>
    <xf numFmtId="0" fontId="22" fillId="3" borderId="38" xfId="0" applyFont="1" applyFill="1" applyBorder="1" applyAlignment="1">
      <alignment horizontal="center"/>
    </xf>
    <xf numFmtId="0" fontId="22" fillId="28" borderId="39" xfId="0" applyFont="1" applyFill="1" applyBorder="1" applyAlignment="1">
      <alignment horizontal="center"/>
    </xf>
    <xf numFmtId="0" fontId="22" fillId="28" borderId="37" xfId="0" applyFont="1" applyFill="1" applyBorder="1" applyAlignment="1">
      <alignment horizontal="center"/>
    </xf>
    <xf numFmtId="0" fontId="22" fillId="28" borderId="38" xfId="0" applyFont="1" applyFill="1" applyBorder="1" applyAlignment="1">
      <alignment horizontal="center"/>
    </xf>
    <xf numFmtId="0" fontId="22" fillId="11" borderId="39" xfId="0" applyFont="1" applyFill="1" applyBorder="1" applyAlignment="1">
      <alignment horizontal="center"/>
    </xf>
    <xf numFmtId="0" fontId="22" fillId="11" borderId="37" xfId="0" applyFont="1" applyFill="1" applyBorder="1" applyAlignment="1">
      <alignment horizontal="center"/>
    </xf>
    <xf numFmtId="0" fontId="22" fillId="11" borderId="38" xfId="0" applyFont="1" applyFill="1" applyBorder="1" applyAlignment="1">
      <alignment horizontal="center"/>
    </xf>
    <xf numFmtId="0" fontId="22" fillId="25" borderId="39" xfId="0" applyFont="1" applyFill="1" applyBorder="1" applyAlignment="1">
      <alignment horizontal="center"/>
    </xf>
    <xf numFmtId="0" fontId="22" fillId="25" borderId="37" xfId="0" applyFont="1" applyFill="1" applyBorder="1" applyAlignment="1">
      <alignment horizontal="center"/>
    </xf>
    <xf numFmtId="0" fontId="22" fillId="25" borderId="38" xfId="0" applyFont="1" applyFill="1" applyBorder="1" applyAlignment="1">
      <alignment horizontal="center"/>
    </xf>
    <xf numFmtId="0" fontId="22" fillId="29" borderId="28" xfId="0" applyFont="1" applyFill="1" applyBorder="1" applyAlignment="1">
      <alignment horizontal="center"/>
    </xf>
    <xf numFmtId="0" fontId="22" fillId="29" borderId="30" xfId="0" applyFont="1" applyFill="1" applyBorder="1" applyAlignment="1">
      <alignment horizontal="center"/>
    </xf>
    <xf numFmtId="0" fontId="22" fillId="29" borderId="40" xfId="0" applyFont="1" applyFill="1" applyBorder="1" applyAlignment="1">
      <alignment horizontal="center"/>
    </xf>
    <xf numFmtId="0" fontId="22" fillId="30" borderId="28" xfId="0" applyFont="1" applyFill="1" applyBorder="1" applyAlignment="1">
      <alignment horizontal="center"/>
    </xf>
    <xf numFmtId="0" fontId="22" fillId="30" borderId="30" xfId="0" applyFont="1" applyFill="1" applyBorder="1" applyAlignment="1">
      <alignment horizontal="center"/>
    </xf>
    <xf numFmtId="0" fontId="22" fillId="30" borderId="40" xfId="0" applyFont="1" applyFill="1" applyBorder="1" applyAlignment="1">
      <alignment horizontal="center"/>
    </xf>
    <xf numFmtId="0" fontId="22" fillId="31" borderId="41" xfId="0" applyFont="1" applyFill="1" applyBorder="1" applyAlignment="1">
      <alignment horizontal="center"/>
    </xf>
    <xf numFmtId="0" fontId="22" fillId="31" borderId="32" xfId="0" applyFont="1" applyFill="1" applyBorder="1" applyAlignment="1">
      <alignment horizontal="center"/>
    </xf>
    <xf numFmtId="0" fontId="22" fillId="31" borderId="18" xfId="0" applyFont="1" applyFill="1" applyBorder="1" applyAlignment="1">
      <alignment horizontal="center"/>
    </xf>
    <xf numFmtId="0" fontId="28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tabSelected="1" zoomScalePageLayoutView="0" workbookViewId="0" topLeftCell="A1">
      <selection activeCell="AP27" sqref="AP27"/>
    </sheetView>
  </sheetViews>
  <sheetFormatPr defaultColWidth="9.140625" defaultRowHeight="12.75"/>
  <cols>
    <col min="1" max="1" width="3.7109375" style="20" customWidth="1"/>
    <col min="3" max="3" width="20.7109375" style="0" customWidth="1"/>
    <col min="4" max="4" width="5.57421875" style="0" customWidth="1"/>
    <col min="5" max="5" width="7.00390625" style="0" customWidth="1"/>
    <col min="6" max="6" width="5.00390625" style="0" customWidth="1"/>
    <col min="7" max="7" width="5.28125" style="0" customWidth="1"/>
    <col min="8" max="8" width="5.421875" style="0" customWidth="1"/>
    <col min="9" max="9" width="3.57421875" style="0" customWidth="1"/>
    <col min="10" max="10" width="5.140625" style="0" customWidth="1"/>
    <col min="11" max="11" width="4.57421875" style="0" customWidth="1"/>
    <col min="12" max="12" width="4.7109375" style="0" customWidth="1"/>
    <col min="13" max="13" width="4.421875" style="0" customWidth="1"/>
    <col min="14" max="14" width="3.57421875" style="0" customWidth="1"/>
    <col min="15" max="15" width="3.28125" style="0" customWidth="1"/>
    <col min="16" max="16" width="3.7109375" style="0" customWidth="1"/>
    <col min="17" max="17" width="5.28125" style="0" customWidth="1"/>
    <col min="18" max="18" width="3.57421875" style="0" hidden="1" customWidth="1"/>
    <col min="19" max="19" width="3.28125" style="0" hidden="1" customWidth="1"/>
    <col min="20" max="20" width="3.7109375" style="0" hidden="1" customWidth="1"/>
    <col min="21" max="23" width="9.140625" style="0" hidden="1" customWidth="1"/>
    <col min="24" max="24" width="3.7109375" style="0" hidden="1" customWidth="1"/>
    <col min="25" max="25" width="3.8515625" style="0" hidden="1" customWidth="1"/>
    <col min="26" max="26" width="4.00390625" style="0" customWidth="1"/>
    <col min="27" max="28" width="4.421875" style="0" customWidth="1"/>
    <col min="29" max="29" width="3.7109375" style="0" customWidth="1"/>
    <col min="30" max="30" width="7.57421875" style="0" customWidth="1"/>
    <col min="31" max="32" width="7.28125" style="0" customWidth="1"/>
    <col min="33" max="33" width="3.57421875" style="0" customWidth="1"/>
    <col min="34" max="35" width="3.421875" style="20" hidden="1" customWidth="1"/>
    <col min="36" max="36" width="0" style="0" hidden="1" customWidth="1"/>
    <col min="37" max="37" width="2.00390625" style="0" bestFit="1" customWidth="1"/>
    <col min="38" max="38" width="3.57421875" style="0" bestFit="1" customWidth="1"/>
  </cols>
  <sheetData>
    <row r="1" spans="2:25" ht="12.75">
      <c r="B1" s="70" t="s">
        <v>20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2:25" ht="13.5" thickBot="1"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</row>
    <row r="3" spans="2:33" ht="18">
      <c r="B3" s="46" t="s">
        <v>38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8"/>
    </row>
    <row r="4" spans="2:36" ht="18.75" thickBot="1">
      <c r="B4" s="49" t="s">
        <v>19</v>
      </c>
      <c r="C4" s="50"/>
      <c r="D4" s="50"/>
      <c r="E4" s="51"/>
      <c r="F4" s="52" t="s">
        <v>3</v>
      </c>
      <c r="G4" s="53"/>
      <c r="H4" s="53"/>
      <c r="I4" s="54"/>
      <c r="J4" s="55" t="s">
        <v>4</v>
      </c>
      <c r="K4" s="56"/>
      <c r="L4" s="56"/>
      <c r="M4" s="57"/>
      <c r="N4" s="58" t="s">
        <v>5</v>
      </c>
      <c r="O4" s="59"/>
      <c r="P4" s="59"/>
      <c r="Q4" s="60"/>
      <c r="R4" s="61"/>
      <c r="S4" s="62"/>
      <c r="T4" s="62"/>
      <c r="U4" s="63"/>
      <c r="V4" s="64"/>
      <c r="W4" s="65"/>
      <c r="X4" s="65"/>
      <c r="Y4" s="66"/>
      <c r="Z4" s="67" t="s">
        <v>6</v>
      </c>
      <c r="AA4" s="68"/>
      <c r="AB4" s="68"/>
      <c r="AC4" s="68"/>
      <c r="AD4" s="68"/>
      <c r="AE4" s="68"/>
      <c r="AF4" s="68"/>
      <c r="AG4" s="69"/>
      <c r="AJ4" s="28" t="s">
        <v>32</v>
      </c>
    </row>
    <row r="5" spans="2:36" ht="16.5" thickBot="1">
      <c r="B5" s="5" t="s">
        <v>13</v>
      </c>
      <c r="C5" s="6" t="s">
        <v>14</v>
      </c>
      <c r="D5" s="5" t="s">
        <v>0</v>
      </c>
      <c r="E5" s="5" t="s">
        <v>2</v>
      </c>
      <c r="F5" s="4" t="s">
        <v>8</v>
      </c>
      <c r="G5" s="4" t="s">
        <v>10</v>
      </c>
      <c r="H5" s="4" t="s">
        <v>1</v>
      </c>
      <c r="I5" s="4" t="s">
        <v>9</v>
      </c>
      <c r="J5" s="4" t="s">
        <v>8</v>
      </c>
      <c r="K5" s="4" t="s">
        <v>10</v>
      </c>
      <c r="L5" s="4" t="s">
        <v>1</v>
      </c>
      <c r="M5" s="4" t="s">
        <v>9</v>
      </c>
      <c r="N5" s="4" t="s">
        <v>8</v>
      </c>
      <c r="O5" s="4" t="s">
        <v>10</v>
      </c>
      <c r="P5" s="4" t="s">
        <v>1</v>
      </c>
      <c r="Q5" s="4" t="s">
        <v>9</v>
      </c>
      <c r="R5" s="4" t="s">
        <v>8</v>
      </c>
      <c r="S5" s="4" t="s">
        <v>10</v>
      </c>
      <c r="T5" s="4" t="s">
        <v>1</v>
      </c>
      <c r="U5" s="4" t="s">
        <v>9</v>
      </c>
      <c r="V5" s="4" t="s">
        <v>8</v>
      </c>
      <c r="W5" s="4" t="s">
        <v>10</v>
      </c>
      <c r="X5" s="4" t="s">
        <v>1</v>
      </c>
      <c r="Y5" s="4" t="s">
        <v>9</v>
      </c>
      <c r="Z5" s="4" t="s">
        <v>7</v>
      </c>
      <c r="AA5" s="4" t="s">
        <v>8</v>
      </c>
      <c r="AB5" s="4" t="s">
        <v>10</v>
      </c>
      <c r="AC5" s="4" t="s">
        <v>1</v>
      </c>
      <c r="AD5" s="14" t="s">
        <v>0</v>
      </c>
      <c r="AE5" s="4" t="s">
        <v>12</v>
      </c>
      <c r="AF5" s="4" t="s">
        <v>11</v>
      </c>
      <c r="AG5" s="4" t="s">
        <v>9</v>
      </c>
      <c r="AH5" s="30">
        <v>1</v>
      </c>
      <c r="AI5" s="36">
        <v>2</v>
      </c>
      <c r="AJ5" s="32">
        <v>1</v>
      </c>
    </row>
    <row r="6" spans="1:38" ht="15" thickBot="1">
      <c r="A6" s="29">
        <v>1</v>
      </c>
      <c r="B6" s="21">
        <v>209920</v>
      </c>
      <c r="C6" s="22" t="s">
        <v>22</v>
      </c>
      <c r="D6" s="21">
        <v>2.69</v>
      </c>
      <c r="E6" s="25">
        <v>65</v>
      </c>
      <c r="F6" s="9">
        <v>65</v>
      </c>
      <c r="G6" s="7">
        <v>26</v>
      </c>
      <c r="H6" s="7">
        <v>9</v>
      </c>
      <c r="I6" s="17">
        <f>IF(F6=E6,2,0)</f>
        <v>2</v>
      </c>
      <c r="J6" s="19">
        <v>65</v>
      </c>
      <c r="K6" s="7">
        <v>23</v>
      </c>
      <c r="L6" s="7">
        <v>11</v>
      </c>
      <c r="M6" s="17">
        <f>IF(J6=E6,2,0)</f>
        <v>2</v>
      </c>
      <c r="N6" s="7">
        <v>65</v>
      </c>
      <c r="O6" s="7">
        <v>30</v>
      </c>
      <c r="P6" s="7">
        <v>11</v>
      </c>
      <c r="Q6" s="17">
        <f>IF(N6=E6,2,0)</f>
        <v>2</v>
      </c>
      <c r="R6" s="8"/>
      <c r="S6" s="7"/>
      <c r="T6" s="8"/>
      <c r="U6" s="17"/>
      <c r="V6" s="8"/>
      <c r="W6" s="7"/>
      <c r="X6" s="8"/>
      <c r="Y6" s="17"/>
      <c r="Z6" s="12">
        <f>COUNTA(F6,J6,N6,R6,V6)</f>
        <v>3</v>
      </c>
      <c r="AA6" s="7">
        <f aca="true" t="shared" si="0" ref="AA6:AB8">SUM(F6,J6,N6,R6,V6)</f>
        <v>195</v>
      </c>
      <c r="AB6" s="7">
        <f t="shared" si="0"/>
        <v>79</v>
      </c>
      <c r="AC6" s="7">
        <f>MAX(H6,L6,P6,T6,X6)</f>
        <v>11</v>
      </c>
      <c r="AD6" s="16">
        <f>IF(AB6&gt;0,AA6/AB6,0)</f>
        <v>2.4683544303797467</v>
      </c>
      <c r="AE6" s="13">
        <f>IF(Z6&gt;0,IF(E6&gt;0,AA6/E6,0)*100/Z6,0)</f>
        <v>100</v>
      </c>
      <c r="AF6" s="13">
        <f>IF(D6&gt;0,AD6/D6,0)*100</f>
        <v>91.76038774645899</v>
      </c>
      <c r="AG6" s="11">
        <f>SUM(I6,M6,Q6,U6,Y6)</f>
        <v>6</v>
      </c>
      <c r="AH6" s="33">
        <v>3</v>
      </c>
      <c r="AI6" s="37">
        <v>4</v>
      </c>
      <c r="AJ6" s="38">
        <v>2</v>
      </c>
      <c r="AK6" s="40">
        <v>1</v>
      </c>
      <c r="AL6" s="41" t="s">
        <v>42</v>
      </c>
    </row>
    <row r="7" spans="1:38" ht="15" thickBot="1">
      <c r="A7" s="29">
        <v>2</v>
      </c>
      <c r="B7" s="23">
        <v>179397</v>
      </c>
      <c r="C7" s="24" t="s">
        <v>24</v>
      </c>
      <c r="D7" s="23">
        <v>2.1</v>
      </c>
      <c r="E7" s="26">
        <v>55</v>
      </c>
      <c r="F7" s="9">
        <v>55</v>
      </c>
      <c r="G7" s="7">
        <v>25</v>
      </c>
      <c r="H7" s="7">
        <v>8</v>
      </c>
      <c r="I7" s="17">
        <f>IF(F7=E7,2,0)</f>
        <v>2</v>
      </c>
      <c r="J7" s="19">
        <v>55</v>
      </c>
      <c r="K7" s="7">
        <v>29</v>
      </c>
      <c r="L7" s="7">
        <v>8</v>
      </c>
      <c r="M7" s="17">
        <f>IF(J7=E7,2,0)</f>
        <v>2</v>
      </c>
      <c r="N7" s="7">
        <v>49</v>
      </c>
      <c r="O7" s="7">
        <v>30</v>
      </c>
      <c r="P7" s="7">
        <v>7</v>
      </c>
      <c r="Q7" s="17">
        <f>IF(N7=E7,2,0)</f>
        <v>0</v>
      </c>
      <c r="R7" s="8"/>
      <c r="S7" s="7"/>
      <c r="T7" s="8"/>
      <c r="U7" s="17"/>
      <c r="V7" s="8"/>
      <c r="W7" s="7"/>
      <c r="X7" s="8"/>
      <c r="Y7" s="17"/>
      <c r="Z7" s="12">
        <f>COUNTA(F7,J7,N7,R7,V7)</f>
        <v>3</v>
      </c>
      <c r="AA7" s="7">
        <f t="shared" si="0"/>
        <v>159</v>
      </c>
      <c r="AB7" s="7">
        <f t="shared" si="0"/>
        <v>84</v>
      </c>
      <c r="AC7" s="7">
        <f>MAX(H7,L7,P7,T7,X7)</f>
        <v>8</v>
      </c>
      <c r="AD7" s="16">
        <f>IF(AB7&gt;0,AA7/AB7,0)</f>
        <v>1.8928571428571428</v>
      </c>
      <c r="AE7" s="13">
        <f>IF(Z7&gt;0,IF(E7&gt;0,AA7/E7,0)*100/Z7,0)</f>
        <v>96.36363636363637</v>
      </c>
      <c r="AF7" s="13">
        <f>IF(D7&gt;0,AD7/D7,0)*100</f>
        <v>90.13605442176869</v>
      </c>
      <c r="AG7" s="11">
        <f>SUM(I7,M7,Q7,U7,Y7)</f>
        <v>4</v>
      </c>
      <c r="AH7" s="30" t="s">
        <v>33</v>
      </c>
      <c r="AI7" s="36" t="s">
        <v>34</v>
      </c>
      <c r="AJ7" s="39">
        <v>2</v>
      </c>
      <c r="AK7" s="40">
        <v>2</v>
      </c>
      <c r="AL7" s="41" t="s">
        <v>42</v>
      </c>
    </row>
    <row r="8" spans="1:38" ht="15" thickBot="1">
      <c r="A8" s="29">
        <v>3</v>
      </c>
      <c r="B8" s="23">
        <v>216497</v>
      </c>
      <c r="C8" s="24" t="s">
        <v>21</v>
      </c>
      <c r="D8" s="23">
        <v>2.8</v>
      </c>
      <c r="E8" s="26">
        <v>70</v>
      </c>
      <c r="F8" s="9">
        <v>51</v>
      </c>
      <c r="G8" s="7">
        <v>26</v>
      </c>
      <c r="H8" s="7">
        <v>6</v>
      </c>
      <c r="I8" s="17">
        <f>IF(F8=E8,2,0)</f>
        <v>0</v>
      </c>
      <c r="J8" s="19">
        <v>67</v>
      </c>
      <c r="K8" s="7">
        <v>29</v>
      </c>
      <c r="L8" s="7">
        <v>14</v>
      </c>
      <c r="M8" s="18">
        <f>IF(J8=E8,2,0)</f>
        <v>0</v>
      </c>
      <c r="N8" s="7">
        <v>70</v>
      </c>
      <c r="O8" s="7">
        <v>22</v>
      </c>
      <c r="P8" s="7">
        <v>15</v>
      </c>
      <c r="Q8" s="18">
        <f>IF(N8=E8,2,0)</f>
        <v>2</v>
      </c>
      <c r="R8" s="8"/>
      <c r="S8" s="7"/>
      <c r="T8" s="8"/>
      <c r="U8" s="17"/>
      <c r="V8" s="8"/>
      <c r="W8" s="7"/>
      <c r="X8" s="8"/>
      <c r="Y8" s="17"/>
      <c r="Z8" s="12">
        <f>COUNTA(F8,J8,N8,R8,V8)</f>
        <v>3</v>
      </c>
      <c r="AA8" s="7">
        <f t="shared" si="0"/>
        <v>188</v>
      </c>
      <c r="AB8" s="7">
        <f t="shared" si="0"/>
        <v>77</v>
      </c>
      <c r="AC8" s="7">
        <f>MAX(H8,L8,P8,T8,X8)</f>
        <v>15</v>
      </c>
      <c r="AD8" s="16">
        <f>IF(AB8&gt;0,AA8/AB8,0)</f>
        <v>2.4415584415584415</v>
      </c>
      <c r="AE8" s="13">
        <f>IF(Z8&gt;0,IF(E8&gt;0,AA8/E8,0)*100/Z8,0)</f>
        <v>89.52380952380952</v>
      </c>
      <c r="AF8" s="13">
        <f>IF(D8&gt;0,AD8/D8,0)*100</f>
        <v>87.19851576994434</v>
      </c>
      <c r="AG8" s="11">
        <f>SUM(I8,M8,Q8,U8,Y8)</f>
        <v>2</v>
      </c>
      <c r="AH8" s="33" t="s">
        <v>35</v>
      </c>
      <c r="AI8" s="37" t="s">
        <v>36</v>
      </c>
      <c r="AJ8" s="38">
        <v>1</v>
      </c>
      <c r="AK8" s="40">
        <v>3</v>
      </c>
      <c r="AL8" s="41"/>
    </row>
    <row r="9" spans="1:38" ht="15" thickBot="1">
      <c r="A9" s="29">
        <v>4</v>
      </c>
      <c r="B9" s="23">
        <v>161367</v>
      </c>
      <c r="C9" s="24" t="s">
        <v>23</v>
      </c>
      <c r="D9" s="23">
        <v>2.28</v>
      </c>
      <c r="E9" s="26">
        <v>60</v>
      </c>
      <c r="F9" s="9">
        <v>33</v>
      </c>
      <c r="G9" s="7">
        <v>25</v>
      </c>
      <c r="H9" s="7">
        <v>6</v>
      </c>
      <c r="I9" s="17">
        <f>IF(F9=E9,2,0)</f>
        <v>0</v>
      </c>
      <c r="J9" s="19">
        <v>41</v>
      </c>
      <c r="K9" s="7">
        <v>23</v>
      </c>
      <c r="L9" s="7">
        <v>6</v>
      </c>
      <c r="M9" s="17">
        <f>IF(J9=E9,2,0)</f>
        <v>0</v>
      </c>
      <c r="N9" s="7">
        <v>36</v>
      </c>
      <c r="O9" s="7">
        <v>22</v>
      </c>
      <c r="P9" s="7">
        <v>6</v>
      </c>
      <c r="Q9" s="17">
        <f>IF(N9=E9,2,0)</f>
        <v>0</v>
      </c>
      <c r="R9" s="8"/>
      <c r="S9" s="7"/>
      <c r="T9" s="8"/>
      <c r="U9" s="17"/>
      <c r="V9" s="8"/>
      <c r="W9" s="7"/>
      <c r="X9" s="8"/>
      <c r="Y9" s="17"/>
      <c r="Z9" s="12">
        <f>COUNTA(F9,J9,N9,R9,V9)</f>
        <v>3</v>
      </c>
      <c r="AA9" s="7">
        <f>SUM(F9,J9,N9)</f>
        <v>110</v>
      </c>
      <c r="AB9" s="7">
        <f>SUM(G9,K9,O9,S9,W9)</f>
        <v>70</v>
      </c>
      <c r="AC9" s="7">
        <f>MAX(H9,L9,P9,T9,X9)</f>
        <v>6</v>
      </c>
      <c r="AD9" s="16">
        <f>IF(AB9&gt;0,AA9/AB9,0)</f>
        <v>1.5714285714285714</v>
      </c>
      <c r="AE9" s="13">
        <f>IF(Z9&gt;0,IF(E9&gt;0,AA9/E9,0)*100/Z9,0)</f>
        <v>61.11111111111111</v>
      </c>
      <c r="AF9" s="13">
        <f>IF(D9&gt;0,AD9/D9,0)*100</f>
        <v>68.92230576441104</v>
      </c>
      <c r="AG9" s="11">
        <f>SUM(I9,M9,Q9,U9,Y9)</f>
        <v>0</v>
      </c>
      <c r="AH9" s="30" t="s">
        <v>37</v>
      </c>
      <c r="AI9" s="36" t="s">
        <v>37</v>
      </c>
      <c r="AJ9" s="39">
        <v>1</v>
      </c>
      <c r="AK9" s="40">
        <v>4</v>
      </c>
      <c r="AL9" s="41"/>
    </row>
    <row r="10" spans="2:37" ht="16.5" thickBot="1">
      <c r="B10" s="42"/>
      <c r="C10" s="45"/>
      <c r="D10" s="45"/>
      <c r="E10" s="45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4"/>
      <c r="AH10" s="33" t="s">
        <v>37</v>
      </c>
      <c r="AI10" s="37" t="s">
        <v>37</v>
      </c>
      <c r="AJ10" s="35">
        <v>2</v>
      </c>
      <c r="AK10" s="20"/>
    </row>
    <row r="11" spans="2:37" ht="13.5" thickBot="1">
      <c r="B11" s="2"/>
      <c r="C11" s="1"/>
      <c r="D11" s="2"/>
      <c r="E11" s="2"/>
      <c r="F11" s="2"/>
      <c r="G11" s="2"/>
      <c r="H11" s="2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/>
      <c r="AA11" s="1"/>
      <c r="AB11" s="1"/>
      <c r="AC11" s="1"/>
      <c r="AD11" s="15"/>
      <c r="AE11" s="1"/>
      <c r="AF11" s="1"/>
      <c r="AG11" s="1"/>
      <c r="AJ11" s="27"/>
      <c r="AK11" s="20"/>
    </row>
    <row r="12" spans="2:37" ht="18">
      <c r="B12" s="46" t="s">
        <v>39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J12" s="27"/>
      <c r="AK12" s="20"/>
    </row>
    <row r="13" spans="2:37" ht="18.75" thickBot="1">
      <c r="B13" s="49" t="s">
        <v>18</v>
      </c>
      <c r="C13" s="50"/>
      <c r="D13" s="50"/>
      <c r="E13" s="51"/>
      <c r="F13" s="52" t="s">
        <v>3</v>
      </c>
      <c r="G13" s="53"/>
      <c r="H13" s="53"/>
      <c r="I13" s="54"/>
      <c r="J13" s="55" t="s">
        <v>4</v>
      </c>
      <c r="K13" s="56"/>
      <c r="L13" s="56"/>
      <c r="M13" s="57"/>
      <c r="N13" s="58" t="s">
        <v>5</v>
      </c>
      <c r="O13" s="59"/>
      <c r="P13" s="59"/>
      <c r="Q13" s="60"/>
      <c r="R13" s="61" t="s">
        <v>15</v>
      </c>
      <c r="S13" s="62"/>
      <c r="T13" s="62"/>
      <c r="U13" s="63"/>
      <c r="V13" s="64" t="s">
        <v>16</v>
      </c>
      <c r="W13" s="65"/>
      <c r="X13" s="65"/>
      <c r="Y13" s="66"/>
      <c r="Z13" s="67" t="s">
        <v>6</v>
      </c>
      <c r="AA13" s="68"/>
      <c r="AB13" s="68"/>
      <c r="AC13" s="68"/>
      <c r="AD13" s="68"/>
      <c r="AE13" s="68"/>
      <c r="AF13" s="68"/>
      <c r="AG13" s="69"/>
      <c r="AJ13" s="28" t="s">
        <v>32</v>
      </c>
      <c r="AK13" s="20"/>
    </row>
    <row r="14" spans="2:37" ht="16.5" thickBot="1">
      <c r="B14" s="5" t="s">
        <v>13</v>
      </c>
      <c r="C14" s="6" t="s">
        <v>14</v>
      </c>
      <c r="D14" s="5" t="s">
        <v>0</v>
      </c>
      <c r="E14" s="5" t="s">
        <v>2</v>
      </c>
      <c r="F14" s="4" t="s">
        <v>8</v>
      </c>
      <c r="G14" s="4" t="s">
        <v>10</v>
      </c>
      <c r="H14" s="4" t="s">
        <v>1</v>
      </c>
      <c r="I14" s="4" t="s">
        <v>9</v>
      </c>
      <c r="J14" s="4" t="s">
        <v>8</v>
      </c>
      <c r="K14" s="4" t="s">
        <v>10</v>
      </c>
      <c r="L14" s="4" t="s">
        <v>1</v>
      </c>
      <c r="M14" s="4" t="s">
        <v>9</v>
      </c>
      <c r="N14" s="4" t="s">
        <v>8</v>
      </c>
      <c r="O14" s="4" t="s">
        <v>10</v>
      </c>
      <c r="P14" s="4" t="s">
        <v>1</v>
      </c>
      <c r="Q14" s="4" t="s">
        <v>9</v>
      </c>
      <c r="R14" s="4" t="s">
        <v>8</v>
      </c>
      <c r="S14" s="4" t="s">
        <v>10</v>
      </c>
      <c r="T14" s="4" t="s">
        <v>1</v>
      </c>
      <c r="U14" s="4" t="s">
        <v>9</v>
      </c>
      <c r="V14" s="4" t="s">
        <v>8</v>
      </c>
      <c r="W14" s="4" t="s">
        <v>10</v>
      </c>
      <c r="X14" s="4" t="s">
        <v>1</v>
      </c>
      <c r="Y14" s="4" t="s">
        <v>9</v>
      </c>
      <c r="Z14" s="4" t="s">
        <v>7</v>
      </c>
      <c r="AA14" s="4" t="s">
        <v>8</v>
      </c>
      <c r="AB14" s="4" t="s">
        <v>10</v>
      </c>
      <c r="AC14" s="4" t="s">
        <v>1</v>
      </c>
      <c r="AD14" s="14" t="s">
        <v>0</v>
      </c>
      <c r="AE14" s="4" t="s">
        <v>12</v>
      </c>
      <c r="AF14" s="4" t="s">
        <v>11</v>
      </c>
      <c r="AG14" s="4" t="s">
        <v>9</v>
      </c>
      <c r="AH14" s="30">
        <v>1</v>
      </c>
      <c r="AI14" s="31">
        <v>2</v>
      </c>
      <c r="AJ14" s="32">
        <v>3</v>
      </c>
      <c r="AK14" s="20"/>
    </row>
    <row r="15" spans="1:38" ht="15" thickBot="1">
      <c r="A15" s="29">
        <v>1</v>
      </c>
      <c r="B15" s="21">
        <v>157442</v>
      </c>
      <c r="C15" s="22" t="s">
        <v>25</v>
      </c>
      <c r="D15" s="21">
        <v>2.31</v>
      </c>
      <c r="E15" s="25">
        <v>60</v>
      </c>
      <c r="F15" s="9">
        <v>60</v>
      </c>
      <c r="G15" s="7">
        <v>38</v>
      </c>
      <c r="H15" s="7">
        <v>8</v>
      </c>
      <c r="I15" s="18">
        <f>IF(F15=E15,2,0)</f>
        <v>2</v>
      </c>
      <c r="J15" s="10">
        <v>60</v>
      </c>
      <c r="K15" s="7">
        <v>27</v>
      </c>
      <c r="L15" s="7">
        <v>10</v>
      </c>
      <c r="M15" s="18">
        <f>IF(J15=E15,2,0)</f>
        <v>2</v>
      </c>
      <c r="N15" s="7">
        <v>60</v>
      </c>
      <c r="O15" s="7">
        <v>22</v>
      </c>
      <c r="P15" s="7">
        <v>10</v>
      </c>
      <c r="Q15" s="18">
        <f>IF(N15=E15,2,0)</f>
        <v>2</v>
      </c>
      <c r="R15" s="8"/>
      <c r="S15" s="7"/>
      <c r="T15" s="8"/>
      <c r="U15" s="17">
        <f>IF(R15=E15,2,0)</f>
        <v>0</v>
      </c>
      <c r="V15" s="8"/>
      <c r="W15" s="7"/>
      <c r="X15" s="8"/>
      <c r="Y15" s="17">
        <f>IF(V15=E15,2,0)</f>
        <v>0</v>
      </c>
      <c r="Z15" s="12">
        <f>COUNTA(F15,J15,N15,R15,V15)</f>
        <v>3</v>
      </c>
      <c r="AA15" s="7">
        <f aca="true" t="shared" si="1" ref="AA15:AB18">SUM(F15,J15,N15,R15,V15)</f>
        <v>180</v>
      </c>
      <c r="AB15" s="7">
        <f t="shared" si="1"/>
        <v>87</v>
      </c>
      <c r="AC15" s="7">
        <f>MAX(H15,L15,P15,T15,X15)</f>
        <v>10</v>
      </c>
      <c r="AD15" s="16">
        <f>IF(AB15&gt;0,AA15/AB15,0)</f>
        <v>2.0689655172413794</v>
      </c>
      <c r="AE15" s="13">
        <f>IF(Z15&gt;0,IF(E15&gt;0,AA15/E15,0)*100/Z15,0)</f>
        <v>100</v>
      </c>
      <c r="AF15" s="13">
        <f>IF(D15&gt;0,AD15/D15,0)*100</f>
        <v>89.56560680698612</v>
      </c>
      <c r="AG15" s="11">
        <f>SUM(I15,M15,Q15,U15,Y15)</f>
        <v>6</v>
      </c>
      <c r="AH15" s="33">
        <v>3</v>
      </c>
      <c r="AI15" s="34">
        <v>4</v>
      </c>
      <c r="AJ15" s="38">
        <v>4</v>
      </c>
      <c r="AK15" s="40">
        <v>1</v>
      </c>
      <c r="AL15" s="41" t="s">
        <v>42</v>
      </c>
    </row>
    <row r="16" spans="1:38" ht="15" thickBot="1">
      <c r="A16" s="29">
        <v>2</v>
      </c>
      <c r="B16" s="23">
        <v>184098</v>
      </c>
      <c r="C16" s="24" t="s">
        <v>28</v>
      </c>
      <c r="D16" s="23">
        <v>1.29</v>
      </c>
      <c r="E16" s="26">
        <v>35</v>
      </c>
      <c r="F16" s="9">
        <v>35</v>
      </c>
      <c r="G16" s="7">
        <v>35</v>
      </c>
      <c r="H16" s="7">
        <v>5</v>
      </c>
      <c r="I16" s="17">
        <f>IF(F16=E16,2,0)</f>
        <v>2</v>
      </c>
      <c r="J16" s="10">
        <v>35</v>
      </c>
      <c r="K16" s="7">
        <v>27</v>
      </c>
      <c r="L16" s="7">
        <v>5</v>
      </c>
      <c r="M16" s="17">
        <f>IF(J16=E16,2,0)</f>
        <v>2</v>
      </c>
      <c r="N16" s="7">
        <v>20</v>
      </c>
      <c r="O16" s="7">
        <v>22</v>
      </c>
      <c r="P16" s="7">
        <v>5</v>
      </c>
      <c r="Q16" s="17">
        <f>IF(N16=E16,2,0)</f>
        <v>0</v>
      </c>
      <c r="R16" s="8"/>
      <c r="S16" s="7"/>
      <c r="T16" s="8"/>
      <c r="U16" s="17">
        <f>IF(R16=E16,2,0)</f>
        <v>0</v>
      </c>
      <c r="V16" s="8"/>
      <c r="W16" s="7"/>
      <c r="X16" s="8"/>
      <c r="Y16" s="17">
        <f>IF(V16=E16,2,0)</f>
        <v>0</v>
      </c>
      <c r="Z16" s="12">
        <f>COUNTA(F16,J16,N16,R16,V16)</f>
        <v>3</v>
      </c>
      <c r="AA16" s="7">
        <f t="shared" si="1"/>
        <v>90</v>
      </c>
      <c r="AB16" s="7">
        <f t="shared" si="1"/>
        <v>84</v>
      </c>
      <c r="AC16" s="7">
        <f>MAX(H16,L16,P16,T16,X16)</f>
        <v>5</v>
      </c>
      <c r="AD16" s="16">
        <f>IF(AB16&gt;0,AA16/AB16,0)</f>
        <v>1.0714285714285714</v>
      </c>
      <c r="AE16" s="13">
        <f>IF(Z16&gt;0,IF(E16&gt;0,AA16/E16,0)*100/Z16,0)</f>
        <v>85.71428571428572</v>
      </c>
      <c r="AF16" s="13">
        <f>IF(D16&gt;0,AD16/D16,0)*100</f>
        <v>83.05647840531562</v>
      </c>
      <c r="AG16" s="11">
        <f>SUM(I16,M16,Q16,U16,Y16)</f>
        <v>4</v>
      </c>
      <c r="AH16" s="30" t="s">
        <v>33</v>
      </c>
      <c r="AI16" s="36" t="s">
        <v>34</v>
      </c>
      <c r="AJ16" s="39">
        <v>4</v>
      </c>
      <c r="AK16" s="40">
        <v>2</v>
      </c>
      <c r="AL16" s="41" t="s">
        <v>42</v>
      </c>
    </row>
    <row r="17" spans="1:38" ht="15" thickBot="1">
      <c r="A17" s="29">
        <v>3</v>
      </c>
      <c r="B17" s="23">
        <v>172583</v>
      </c>
      <c r="C17" s="24" t="s">
        <v>27</v>
      </c>
      <c r="D17" s="23">
        <v>1.52</v>
      </c>
      <c r="E17" s="26">
        <v>40</v>
      </c>
      <c r="F17" s="9">
        <v>36</v>
      </c>
      <c r="G17" s="7">
        <v>35</v>
      </c>
      <c r="H17" s="7">
        <v>7</v>
      </c>
      <c r="I17" s="17">
        <f>IF(F17=E17,2,0)</f>
        <v>0</v>
      </c>
      <c r="J17" s="10">
        <v>36</v>
      </c>
      <c r="K17" s="7">
        <v>27</v>
      </c>
      <c r="L17" s="7">
        <v>4</v>
      </c>
      <c r="M17" s="17">
        <f>IF(J17=E17,2,0)</f>
        <v>0</v>
      </c>
      <c r="N17" s="7">
        <v>40</v>
      </c>
      <c r="O17" s="7">
        <v>27</v>
      </c>
      <c r="P17" s="7">
        <v>7</v>
      </c>
      <c r="Q17" s="17">
        <f>IF(N17=E17,2,0)</f>
        <v>2</v>
      </c>
      <c r="R17" s="8"/>
      <c r="S17" s="7"/>
      <c r="T17" s="8"/>
      <c r="U17" s="17">
        <f>IF(R17=E17,2,0)</f>
        <v>0</v>
      </c>
      <c r="V17" s="8"/>
      <c r="W17" s="7"/>
      <c r="X17" s="8"/>
      <c r="Y17" s="17">
        <f>IF(V17=E17,2,0)</f>
        <v>0</v>
      </c>
      <c r="Z17" s="12">
        <f>COUNTA(F17,J17,N17,R17,V17)</f>
        <v>3</v>
      </c>
      <c r="AA17" s="7">
        <f t="shared" si="1"/>
        <v>112</v>
      </c>
      <c r="AB17" s="7">
        <f t="shared" si="1"/>
        <v>89</v>
      </c>
      <c r="AC17" s="7">
        <f>MAX(H17,L17,P17,T17,X17)</f>
        <v>7</v>
      </c>
      <c r="AD17" s="16">
        <f>IF(AB17&gt;0,AA17/AB17,0)</f>
        <v>1.2584269662921348</v>
      </c>
      <c r="AE17" s="13">
        <f>IF(Z17&gt;0,IF(E17&gt;0,AA17/E17,0)*100/Z17,0)</f>
        <v>93.33333333333333</v>
      </c>
      <c r="AF17" s="13">
        <f>IF(D17&gt;0,AD17/D17,0)*100</f>
        <v>82.79124778237728</v>
      </c>
      <c r="AG17" s="11">
        <f>SUM(I17,M17,Q17,U17,Y17)</f>
        <v>2</v>
      </c>
      <c r="AH17" s="33" t="s">
        <v>35</v>
      </c>
      <c r="AI17" s="37" t="s">
        <v>36</v>
      </c>
      <c r="AJ17" s="39">
        <v>3</v>
      </c>
      <c r="AK17" s="40">
        <v>3</v>
      </c>
      <c r="AL17" s="41"/>
    </row>
    <row r="18" spans="1:38" ht="15" thickBot="1">
      <c r="A18" s="29">
        <v>4</v>
      </c>
      <c r="B18" s="23">
        <v>221571</v>
      </c>
      <c r="C18" s="24" t="s">
        <v>26</v>
      </c>
      <c r="D18" s="23">
        <v>1.67</v>
      </c>
      <c r="E18" s="26">
        <v>45</v>
      </c>
      <c r="F18" s="9">
        <v>44</v>
      </c>
      <c r="G18" s="7">
        <v>38</v>
      </c>
      <c r="H18" s="7">
        <v>9</v>
      </c>
      <c r="I18" s="17">
        <f>IF(F18=E18,2,0)</f>
        <v>0</v>
      </c>
      <c r="J18" s="10">
        <v>29</v>
      </c>
      <c r="K18" s="7">
        <v>27</v>
      </c>
      <c r="L18" s="7">
        <v>5</v>
      </c>
      <c r="M18" s="17">
        <f>IF(J18=E18,2,0)</f>
        <v>0</v>
      </c>
      <c r="N18" s="7">
        <v>37</v>
      </c>
      <c r="O18" s="7">
        <v>27</v>
      </c>
      <c r="P18" s="7">
        <v>8</v>
      </c>
      <c r="Q18" s="17">
        <f>IF(N18=E18,2,0)</f>
        <v>0</v>
      </c>
      <c r="R18" s="8"/>
      <c r="S18" s="7"/>
      <c r="T18" s="8"/>
      <c r="U18" s="17">
        <f>IF(R18=E18,2,0)</f>
        <v>0</v>
      </c>
      <c r="V18" s="8"/>
      <c r="W18" s="7"/>
      <c r="X18" s="8"/>
      <c r="Y18" s="17">
        <f>IF(V18=E18,2,0)</f>
        <v>0</v>
      </c>
      <c r="Z18" s="12">
        <f>COUNTA(F18,J18,N18,R18,V18)</f>
        <v>3</v>
      </c>
      <c r="AA18" s="7">
        <f t="shared" si="1"/>
        <v>110</v>
      </c>
      <c r="AB18" s="7">
        <f t="shared" si="1"/>
        <v>92</v>
      </c>
      <c r="AC18" s="7">
        <f>MAX(H18,L18,P18,T18,X18)</f>
        <v>9</v>
      </c>
      <c r="AD18" s="16">
        <f>IF(AB18&gt;0,AA18/AB18,0)</f>
        <v>1.1956521739130435</v>
      </c>
      <c r="AE18" s="13">
        <f>IF(Z18&gt;0,IF(E18&gt;0,AA18/E18,0)*100/Z18,0)</f>
        <v>81.48148148148148</v>
      </c>
      <c r="AF18" s="13">
        <f>IF(D18&gt;0,AD18/D18,0)*100</f>
        <v>71.59593855766727</v>
      </c>
      <c r="AG18" s="11">
        <f>SUM(I18,M18,Q18,U18,Y18)</f>
        <v>0</v>
      </c>
      <c r="AH18" s="33" t="s">
        <v>37</v>
      </c>
      <c r="AI18" s="37" t="s">
        <v>37</v>
      </c>
      <c r="AJ18" s="38">
        <v>3</v>
      </c>
      <c r="AK18" s="40">
        <v>4</v>
      </c>
      <c r="AL18" s="41"/>
    </row>
    <row r="19" spans="2:37" ht="16.5" thickBot="1">
      <c r="B19" s="42"/>
      <c r="C19" s="45"/>
      <c r="D19" s="45"/>
      <c r="E19" s="45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4"/>
      <c r="AH19" s="33" t="s">
        <v>37</v>
      </c>
      <c r="AI19" s="37" t="s">
        <v>37</v>
      </c>
      <c r="AJ19" s="35">
        <v>4</v>
      </c>
      <c r="AK19" s="20"/>
    </row>
    <row r="20" spans="2:37" ht="13.5" thickBot="1">
      <c r="B20" s="2"/>
      <c r="C20" s="1"/>
      <c r="D20" s="2"/>
      <c r="E20" s="2"/>
      <c r="F20" s="2"/>
      <c r="G20" s="2"/>
      <c r="H20" s="2"/>
      <c r="I20" s="2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3"/>
      <c r="AA20" s="1"/>
      <c r="AB20" s="1"/>
      <c r="AC20" s="1"/>
      <c r="AD20" s="15"/>
      <c r="AE20" s="1"/>
      <c r="AF20" s="1"/>
      <c r="AG20" s="1"/>
      <c r="AJ20" s="27"/>
      <c r="AK20" s="20"/>
    </row>
    <row r="21" spans="2:37" ht="18">
      <c r="B21" s="46" t="s">
        <v>40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8"/>
      <c r="AJ21" s="27"/>
      <c r="AK21" s="20"/>
    </row>
    <row r="22" spans="2:37" ht="18.75" thickBot="1">
      <c r="B22" s="49" t="s">
        <v>17</v>
      </c>
      <c r="C22" s="50"/>
      <c r="D22" s="50"/>
      <c r="E22" s="51"/>
      <c r="F22" s="52" t="s">
        <v>3</v>
      </c>
      <c r="G22" s="53"/>
      <c r="H22" s="53"/>
      <c r="I22" s="54"/>
      <c r="J22" s="55" t="s">
        <v>4</v>
      </c>
      <c r="K22" s="56"/>
      <c r="L22" s="56"/>
      <c r="M22" s="57"/>
      <c r="N22" s="58" t="s">
        <v>5</v>
      </c>
      <c r="O22" s="59"/>
      <c r="P22" s="59"/>
      <c r="Q22" s="60"/>
      <c r="R22" s="61" t="s">
        <v>15</v>
      </c>
      <c r="S22" s="62"/>
      <c r="T22" s="62"/>
      <c r="U22" s="63"/>
      <c r="V22" s="64" t="s">
        <v>16</v>
      </c>
      <c r="W22" s="65"/>
      <c r="X22" s="65"/>
      <c r="Y22" s="66"/>
      <c r="Z22" s="67" t="s">
        <v>6</v>
      </c>
      <c r="AA22" s="68"/>
      <c r="AB22" s="68"/>
      <c r="AC22" s="68"/>
      <c r="AD22" s="68"/>
      <c r="AE22" s="68"/>
      <c r="AF22" s="68"/>
      <c r="AG22" s="69"/>
      <c r="AJ22" s="28" t="s">
        <v>32</v>
      </c>
      <c r="AK22" s="20"/>
    </row>
    <row r="23" spans="2:37" ht="16.5" thickBot="1">
      <c r="B23" s="5" t="s">
        <v>13</v>
      </c>
      <c r="C23" s="6" t="s">
        <v>14</v>
      </c>
      <c r="D23" s="5" t="s">
        <v>0</v>
      </c>
      <c r="E23" s="5" t="s">
        <v>2</v>
      </c>
      <c r="F23" s="4" t="s">
        <v>8</v>
      </c>
      <c r="G23" s="4" t="s">
        <v>10</v>
      </c>
      <c r="H23" s="4" t="s">
        <v>1</v>
      </c>
      <c r="I23" s="4" t="s">
        <v>9</v>
      </c>
      <c r="J23" s="4" t="s">
        <v>8</v>
      </c>
      <c r="K23" s="4" t="s">
        <v>10</v>
      </c>
      <c r="L23" s="4" t="s">
        <v>1</v>
      </c>
      <c r="M23" s="4" t="s">
        <v>9</v>
      </c>
      <c r="N23" s="4" t="s">
        <v>8</v>
      </c>
      <c r="O23" s="4" t="s">
        <v>10</v>
      </c>
      <c r="P23" s="4" t="s">
        <v>1</v>
      </c>
      <c r="Q23" s="4" t="s">
        <v>9</v>
      </c>
      <c r="R23" s="4" t="s">
        <v>8</v>
      </c>
      <c r="S23" s="4" t="s">
        <v>10</v>
      </c>
      <c r="T23" s="4" t="s">
        <v>1</v>
      </c>
      <c r="U23" s="4" t="s">
        <v>9</v>
      </c>
      <c r="V23" s="4" t="s">
        <v>8</v>
      </c>
      <c r="W23" s="4" t="s">
        <v>10</v>
      </c>
      <c r="X23" s="4" t="s">
        <v>1</v>
      </c>
      <c r="Y23" s="4" t="s">
        <v>9</v>
      </c>
      <c r="Z23" s="4" t="s">
        <v>7</v>
      </c>
      <c r="AA23" s="4" t="s">
        <v>8</v>
      </c>
      <c r="AB23" s="4" t="s">
        <v>10</v>
      </c>
      <c r="AC23" s="4" t="s">
        <v>1</v>
      </c>
      <c r="AD23" s="14" t="s">
        <v>0</v>
      </c>
      <c r="AE23" s="4" t="s">
        <v>12</v>
      </c>
      <c r="AF23" s="4" t="s">
        <v>11</v>
      </c>
      <c r="AG23" s="4" t="s">
        <v>9</v>
      </c>
      <c r="AH23" s="30">
        <v>1</v>
      </c>
      <c r="AI23" s="31">
        <v>2</v>
      </c>
      <c r="AJ23" s="32">
        <v>5</v>
      </c>
      <c r="AK23" s="20"/>
    </row>
    <row r="24" spans="1:38" ht="15" thickBot="1">
      <c r="A24" s="29">
        <v>1</v>
      </c>
      <c r="B24" s="21">
        <v>161446</v>
      </c>
      <c r="C24" s="22" t="s">
        <v>31</v>
      </c>
      <c r="D24" s="21">
        <v>0.67</v>
      </c>
      <c r="E24" s="25">
        <v>21</v>
      </c>
      <c r="F24" s="7">
        <v>21</v>
      </c>
      <c r="G24" s="7">
        <v>23</v>
      </c>
      <c r="H24" s="7">
        <v>5</v>
      </c>
      <c r="I24" s="18">
        <f>IF(F24=E24,2,0)</f>
        <v>2</v>
      </c>
      <c r="J24" s="10">
        <v>21</v>
      </c>
      <c r="K24" s="7">
        <v>16</v>
      </c>
      <c r="L24" s="7">
        <v>4</v>
      </c>
      <c r="M24" s="18">
        <f>IF(J24=E24,2,0)</f>
        <v>2</v>
      </c>
      <c r="N24" s="7">
        <v>21</v>
      </c>
      <c r="O24" s="7">
        <v>22</v>
      </c>
      <c r="P24" s="7">
        <v>4</v>
      </c>
      <c r="Q24" s="18">
        <v>1</v>
      </c>
      <c r="R24" s="8"/>
      <c r="S24" s="7"/>
      <c r="T24" s="8"/>
      <c r="U24" s="17">
        <f>IF(R24=E24,2,0)</f>
        <v>0</v>
      </c>
      <c r="V24" s="8"/>
      <c r="W24" s="7"/>
      <c r="X24" s="8"/>
      <c r="Y24" s="17">
        <f>IF(V24=E24,2,0)</f>
        <v>0</v>
      </c>
      <c r="Z24" s="12">
        <f>COUNTA(F24,J24,N24,R24,V24)</f>
        <v>3</v>
      </c>
      <c r="AA24" s="7">
        <f aca="true" t="shared" si="2" ref="AA24:AB27">SUM(F24,J24,N24,R24,V24)</f>
        <v>63</v>
      </c>
      <c r="AB24" s="7">
        <f t="shared" si="2"/>
        <v>61</v>
      </c>
      <c r="AC24" s="7">
        <f>MAX(H24,L24,P24,T24,X24)</f>
        <v>5</v>
      </c>
      <c r="AD24" s="16">
        <f>IF(AB24&gt;0,AA24/AB24,0)</f>
        <v>1.0327868852459017</v>
      </c>
      <c r="AE24" s="13">
        <f>IF(Z24&gt;0,IF(E24&gt;0,AA24/E24,0)*100/Z24,0)</f>
        <v>100</v>
      </c>
      <c r="AF24" s="13">
        <f>IF(D24&gt;0,AD24/D24,0)*100</f>
        <v>154.14729630535845</v>
      </c>
      <c r="AG24" s="11">
        <f>SUM(I24,M24,Q24,U24,Y24)</f>
        <v>5</v>
      </c>
      <c r="AH24" s="33">
        <v>3</v>
      </c>
      <c r="AI24" s="34">
        <v>4</v>
      </c>
      <c r="AJ24" s="38">
        <v>6</v>
      </c>
      <c r="AK24" s="40">
        <v>1</v>
      </c>
      <c r="AL24" s="41" t="s">
        <v>42</v>
      </c>
    </row>
    <row r="25" spans="1:38" ht="15" thickBot="1">
      <c r="A25" s="29">
        <v>2</v>
      </c>
      <c r="B25" s="23">
        <v>223908</v>
      </c>
      <c r="C25" s="24" t="s">
        <v>29</v>
      </c>
      <c r="D25" s="23">
        <v>1.14</v>
      </c>
      <c r="E25" s="26">
        <v>30</v>
      </c>
      <c r="F25" s="7">
        <v>30</v>
      </c>
      <c r="G25" s="7">
        <v>28</v>
      </c>
      <c r="H25" s="7">
        <v>4</v>
      </c>
      <c r="I25" s="17">
        <f>IF(F25=E25,2,0)</f>
        <v>2</v>
      </c>
      <c r="J25" s="10">
        <v>30</v>
      </c>
      <c r="K25" s="7">
        <v>22</v>
      </c>
      <c r="L25" s="7">
        <v>7</v>
      </c>
      <c r="M25" s="17">
        <f>IF(J25=E25,2,0)</f>
        <v>2</v>
      </c>
      <c r="N25" s="7">
        <v>30</v>
      </c>
      <c r="O25" s="7">
        <v>22</v>
      </c>
      <c r="P25" s="7">
        <v>5</v>
      </c>
      <c r="Q25" s="17">
        <v>1</v>
      </c>
      <c r="R25" s="8"/>
      <c r="S25" s="7"/>
      <c r="T25" s="8"/>
      <c r="U25" s="17">
        <f>IF(R25=E25,2,0)</f>
        <v>0</v>
      </c>
      <c r="V25" s="8"/>
      <c r="W25" s="7"/>
      <c r="X25" s="8"/>
      <c r="Y25" s="17">
        <f>IF(V25=E25,2,0)</f>
        <v>0</v>
      </c>
      <c r="Z25" s="12">
        <f>COUNTA(F25,J25,N25,R25,V25)</f>
        <v>3</v>
      </c>
      <c r="AA25" s="7">
        <f t="shared" si="2"/>
        <v>90</v>
      </c>
      <c r="AB25" s="7">
        <f t="shared" si="2"/>
        <v>72</v>
      </c>
      <c r="AC25" s="7">
        <f>MAX(H25,L25,P25,T25,X25)</f>
        <v>7</v>
      </c>
      <c r="AD25" s="16">
        <f>IF(AB25&gt;0,AA25/AB25,0)</f>
        <v>1.25</v>
      </c>
      <c r="AE25" s="13">
        <f>IF(Z25&gt;0,IF(E25&gt;0,AA25/E25,0)*100/Z25,0)</f>
        <v>100</v>
      </c>
      <c r="AF25" s="13">
        <f>IF(D25&gt;0,AD25/D25,0)*100</f>
        <v>109.64912280701755</v>
      </c>
      <c r="AG25" s="11">
        <f>SUM(I25,M25,Q25,U25,Y25)</f>
        <v>5</v>
      </c>
      <c r="AH25" s="30" t="s">
        <v>33</v>
      </c>
      <c r="AI25" s="36" t="s">
        <v>34</v>
      </c>
      <c r="AJ25" s="39">
        <v>6</v>
      </c>
      <c r="AK25" s="40">
        <v>2</v>
      </c>
      <c r="AL25" s="41"/>
    </row>
    <row r="26" spans="1:38" ht="15" thickBot="1">
      <c r="A26" s="29">
        <v>3</v>
      </c>
      <c r="B26" s="23">
        <v>130881</v>
      </c>
      <c r="C26" s="24" t="s">
        <v>30</v>
      </c>
      <c r="D26" s="23">
        <v>0.97</v>
      </c>
      <c r="E26" s="26">
        <v>25</v>
      </c>
      <c r="F26" s="7">
        <v>24</v>
      </c>
      <c r="G26" s="7">
        <v>28</v>
      </c>
      <c r="H26" s="7">
        <v>3</v>
      </c>
      <c r="I26" s="17">
        <f>IF(F26=E26,2,0)</f>
        <v>0</v>
      </c>
      <c r="J26" s="10">
        <v>18</v>
      </c>
      <c r="K26" s="7">
        <v>16</v>
      </c>
      <c r="L26" s="7">
        <v>4</v>
      </c>
      <c r="M26" s="17">
        <f>IF(J26=E26,2,0)</f>
        <v>0</v>
      </c>
      <c r="N26" s="7">
        <v>25</v>
      </c>
      <c r="O26" s="7">
        <v>30</v>
      </c>
      <c r="P26" s="7">
        <v>7</v>
      </c>
      <c r="Q26" s="17">
        <f>IF(N26=E26,2,0)</f>
        <v>2</v>
      </c>
      <c r="R26" s="8"/>
      <c r="S26" s="7"/>
      <c r="T26" s="8"/>
      <c r="U26" s="17">
        <f>IF(R26=E26,2,0)</f>
        <v>0</v>
      </c>
      <c r="V26" s="8"/>
      <c r="W26" s="7"/>
      <c r="X26" s="8"/>
      <c r="Y26" s="17">
        <f>IF(V26=E26,2,0)</f>
        <v>0</v>
      </c>
      <c r="Z26" s="12">
        <f>COUNTA(F26,J26,N26,R26,V26)</f>
        <v>3</v>
      </c>
      <c r="AA26" s="7">
        <f t="shared" si="2"/>
        <v>67</v>
      </c>
      <c r="AB26" s="7">
        <f t="shared" si="2"/>
        <v>74</v>
      </c>
      <c r="AC26" s="7">
        <f>MAX(H26,L26,P26,T26,X26)</f>
        <v>7</v>
      </c>
      <c r="AD26" s="16">
        <f>IF(AB26&gt;0,AA26/AB26,0)</f>
        <v>0.9054054054054054</v>
      </c>
      <c r="AE26" s="13">
        <f>IF(Z26&gt;0,IF(E26&gt;0,AA26/E26,0)*100/Z26,0)</f>
        <v>89.33333333333333</v>
      </c>
      <c r="AF26" s="13">
        <f>IF(D26&gt;0,AD26/D26,0)*100</f>
        <v>93.34076344385622</v>
      </c>
      <c r="AG26" s="11">
        <f>SUM(I26,M26,Q26,U26,Y26)</f>
        <v>2</v>
      </c>
      <c r="AH26" s="33" t="s">
        <v>35</v>
      </c>
      <c r="AI26" s="37" t="s">
        <v>36</v>
      </c>
      <c r="AJ26" s="38">
        <v>5</v>
      </c>
      <c r="AK26" s="40">
        <v>3</v>
      </c>
      <c r="AL26" s="41"/>
    </row>
    <row r="27" spans="1:38" ht="15" thickBot="1">
      <c r="A27" s="29">
        <v>4</v>
      </c>
      <c r="B27" s="23">
        <v>210723</v>
      </c>
      <c r="C27" s="24" t="s">
        <v>41</v>
      </c>
      <c r="D27" s="23">
        <v>0.71</v>
      </c>
      <c r="E27" s="26">
        <v>21</v>
      </c>
      <c r="F27" s="7">
        <v>16</v>
      </c>
      <c r="G27" s="7">
        <v>23</v>
      </c>
      <c r="H27" s="7">
        <v>3</v>
      </c>
      <c r="I27" s="17">
        <f>IF(F27=E27,2,0)</f>
        <v>0</v>
      </c>
      <c r="J27" s="10">
        <v>11</v>
      </c>
      <c r="K27" s="7">
        <v>22</v>
      </c>
      <c r="L27" s="7">
        <v>2</v>
      </c>
      <c r="M27" s="17">
        <f>IF(J27=E27,2,0)</f>
        <v>0</v>
      </c>
      <c r="N27" s="7">
        <v>14</v>
      </c>
      <c r="O27" s="7">
        <v>30</v>
      </c>
      <c r="P27" s="7">
        <v>3</v>
      </c>
      <c r="Q27" s="17">
        <f>IF(N27=E27,2,0)</f>
        <v>0</v>
      </c>
      <c r="R27" s="8"/>
      <c r="S27" s="7"/>
      <c r="T27" s="8"/>
      <c r="U27" s="17">
        <f>IF(R27=E27,2,0)</f>
        <v>0</v>
      </c>
      <c r="V27" s="8"/>
      <c r="W27" s="7"/>
      <c r="X27" s="8"/>
      <c r="Y27" s="17">
        <f>IF(V27=E27,2,0)</f>
        <v>0</v>
      </c>
      <c r="Z27" s="12">
        <f>COUNTA(F27,J27,N27,R27,V27)</f>
        <v>3</v>
      </c>
      <c r="AA27" s="7">
        <f t="shared" si="2"/>
        <v>41</v>
      </c>
      <c r="AB27" s="7">
        <f t="shared" si="2"/>
        <v>75</v>
      </c>
      <c r="AC27" s="7">
        <f>MAX(H27,L27,P27,T27,X27)</f>
        <v>3</v>
      </c>
      <c r="AD27" s="16">
        <f>IF(AB27&gt;0,AA27/AB27,0)</f>
        <v>0.5466666666666666</v>
      </c>
      <c r="AE27" s="13">
        <f>IF(Z27&gt;0,IF(E27&gt;0,AA27/E27,0)*100/Z27,0)</f>
        <v>65.07936507936508</v>
      </c>
      <c r="AF27" s="13">
        <f>IF(D27&gt;0,AD27/D27,0)*100</f>
        <v>76.99530516431925</v>
      </c>
      <c r="AG27" s="11">
        <f>SUM(I27,M27,Q27,U27,Y27)</f>
        <v>0</v>
      </c>
      <c r="AH27" s="30" t="s">
        <v>37</v>
      </c>
      <c r="AI27" s="36" t="s">
        <v>37</v>
      </c>
      <c r="AJ27" s="39">
        <v>5</v>
      </c>
      <c r="AK27" s="40">
        <v>4</v>
      </c>
      <c r="AL27" s="41"/>
    </row>
    <row r="28" spans="2:36" ht="16.5" thickBot="1"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/>
      <c r="AH28" s="33" t="s">
        <v>37</v>
      </c>
      <c r="AI28" s="37" t="s">
        <v>37</v>
      </c>
      <c r="AJ28" s="35">
        <v>6</v>
      </c>
    </row>
  </sheetData>
  <sheetProtection/>
  <mergeCells count="28">
    <mergeCell ref="B1:Y2"/>
    <mergeCell ref="B3:AG3"/>
    <mergeCell ref="B4:E4"/>
    <mergeCell ref="F4:I4"/>
    <mergeCell ref="J4:M4"/>
    <mergeCell ref="N4:Q4"/>
    <mergeCell ref="R4:U4"/>
    <mergeCell ref="V4:Y4"/>
    <mergeCell ref="Z4:AG4"/>
    <mergeCell ref="B10:AG10"/>
    <mergeCell ref="B12:AG12"/>
    <mergeCell ref="B13:E13"/>
    <mergeCell ref="F13:I13"/>
    <mergeCell ref="J13:M13"/>
    <mergeCell ref="N13:Q13"/>
    <mergeCell ref="R13:U13"/>
    <mergeCell ref="V13:Y13"/>
    <mergeCell ref="Z13:AG13"/>
    <mergeCell ref="B28:AG28"/>
    <mergeCell ref="B19:AG19"/>
    <mergeCell ref="B21:AG21"/>
    <mergeCell ref="B22:E22"/>
    <mergeCell ref="F22:I22"/>
    <mergeCell ref="J22:M22"/>
    <mergeCell ref="N22:Q22"/>
    <mergeCell ref="R22:U22"/>
    <mergeCell ref="V22:Y22"/>
    <mergeCell ref="Z22:AG22"/>
  </mergeCells>
  <printOptions/>
  <pageMargins left="0.7" right="0.7" top="0.75" bottom="0.75" header="0.3" footer="0.3"/>
  <pageSetup fitToHeight="1" fitToWidth="1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chris</cp:lastModifiedBy>
  <cp:lastPrinted>2017-05-11T13:14:15Z</cp:lastPrinted>
  <dcterms:created xsi:type="dcterms:W3CDTF">2008-04-24T14:56:41Z</dcterms:created>
  <dcterms:modified xsi:type="dcterms:W3CDTF">2017-05-12T19:04:05Z</dcterms:modified>
  <cp:category/>
  <cp:version/>
  <cp:contentType/>
  <cp:contentStatus/>
</cp:coreProperties>
</file>