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6" windowWidth="15480" windowHeight="9480" activeTab="0"/>
  </bookViews>
  <sheets>
    <sheet name="Poules" sheetId="1" r:id="rId1"/>
    <sheet name="Lijst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<sst xmlns="http://schemas.openxmlformats.org/spreadsheetml/2006/main" count="222" uniqueCount="58">
  <si>
    <t>Moy</t>
  </si>
  <si>
    <t>H.S</t>
  </si>
  <si>
    <t>T.m.</t>
  </si>
  <si>
    <t>1e ronde</t>
  </si>
  <si>
    <t>2e ronde</t>
  </si>
  <si>
    <t>3e ronde</t>
  </si>
  <si>
    <t>Totaal</t>
  </si>
  <si>
    <t>Stand na ronde</t>
  </si>
  <si>
    <t>Pos</t>
  </si>
  <si>
    <t xml:space="preserve">Naam </t>
  </si>
  <si>
    <t>Part</t>
  </si>
  <si>
    <t>Car</t>
  </si>
  <si>
    <t>Pnt</t>
  </si>
  <si>
    <t>Brt</t>
  </si>
  <si>
    <t>HS</t>
  </si>
  <si>
    <t>% car</t>
  </si>
  <si>
    <t>% moy</t>
  </si>
  <si>
    <t>%moy</t>
  </si>
  <si>
    <t>%car</t>
  </si>
  <si>
    <t>Toernooigemiddelde:</t>
  </si>
  <si>
    <t>nu:</t>
  </si>
  <si>
    <t>begin:</t>
  </si>
  <si>
    <t>Bnr</t>
  </si>
  <si>
    <t>Naam</t>
  </si>
  <si>
    <t>4e Kl Libre</t>
  </si>
  <si>
    <t>5e Kl Libre</t>
  </si>
  <si>
    <t>Roorda A.</t>
  </si>
  <si>
    <t>Eerenstein A.</t>
  </si>
  <si>
    <t>Schutte H.</t>
  </si>
  <si>
    <t>Zuur W.</t>
  </si>
  <si>
    <t>Kroeze H.</t>
  </si>
  <si>
    <t>Orsel K.</t>
  </si>
  <si>
    <t>Bergsma G.</t>
  </si>
  <si>
    <t>Jonge de E.</t>
  </si>
  <si>
    <t>Bondsnr.</t>
  </si>
  <si>
    <t>1e klas</t>
  </si>
  <si>
    <t>2e klas</t>
  </si>
  <si>
    <t>3e klas</t>
  </si>
  <si>
    <t>*  vertegenwoordigd ons gewest op het NK</t>
  </si>
  <si>
    <t>Gewestelijke finales Driebanden Dagbiljarten 2015 - 2016     2 mei 2016 te Apeldoorn     Organisatie BV Orderbos</t>
  </si>
  <si>
    <t>APELDOORN</t>
  </si>
  <si>
    <t>B.V. Orderbos - district Stedendriehoek</t>
  </si>
  <si>
    <t>Gewestelijke finales driebanden dagbiljarten 2015 - 2016</t>
  </si>
  <si>
    <t>1e klas driebanden</t>
  </si>
  <si>
    <t>2e klas driebanden</t>
  </si>
  <si>
    <t>3e klas driebanden</t>
  </si>
  <si>
    <t>W. Linthorst</t>
  </si>
  <si>
    <t>J. Middel</t>
  </si>
  <si>
    <t>G. Sessink</t>
  </si>
  <si>
    <t>D. Wayboer</t>
  </si>
  <si>
    <t>T. Reintjes</t>
  </si>
  <si>
    <t>F. de Ridder</t>
  </si>
  <si>
    <t>B. Haverkamp</t>
  </si>
  <si>
    <t>W. Zuur</t>
  </si>
  <si>
    <t xml:space="preserve">E. Buitenhuis </t>
  </si>
  <si>
    <t>B. Kablau  *</t>
  </si>
  <si>
    <t>P. Oosterhuis *</t>
  </si>
  <si>
    <t>H. de Keyzer *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</si>
</sst>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dd/mm/yy"/>
    <numFmt numFmtId="200" formatCode="0;0;"/>
    <numFmt numFmtId="201" formatCode="d\ mmmm\ yyyy"/>
    <numFmt numFmtId="202" formatCode="_-[$€-2]\ * #,##0.00_-;_-[$€-2]\ * #,##0.00\-;_-[$€-2]\ * &quot;-&quot;??_-;_-@_-"/>
    <numFmt numFmtId="203" formatCode="[$€-2]\ #,##0.00_-;[$€-2]\ #,##0.00\-"/>
    <numFmt numFmtId="204" formatCode="dd/mmm/yy"/>
    <numFmt numFmtId="205" formatCode="&quot;fl&quot;\ #,##0.00_-"/>
    <numFmt numFmtId="206" formatCode="0.000"/>
    <numFmt numFmtId="207" formatCode="0.0"/>
    <numFmt numFmtId="208" formatCode="h:mm;@"/>
    <numFmt numFmtId="209" formatCode="[$-413]dddd\ d\ mmmm\ yyyy"/>
    <numFmt numFmtId="210" formatCode="[$-F800]dddd\,\ mmmm\ dd\,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6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b/>
      <sz val="11"/>
      <name val="Arial Black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5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3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1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23" fillId="0" borderId="14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9" xfId="0" applyFill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24" borderId="2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2" fontId="0" fillId="24" borderId="15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24" borderId="21" xfId="0" applyFont="1" applyFill="1" applyBorder="1" applyAlignment="1">
      <alignment horizontal="center"/>
    </xf>
    <xf numFmtId="0" fontId="28" fillId="24" borderId="21" xfId="0" applyFont="1" applyFill="1" applyBorder="1" applyAlignment="1">
      <alignment/>
    </xf>
    <xf numFmtId="0" fontId="28" fillId="25" borderId="21" xfId="0" applyFont="1" applyFill="1" applyBorder="1" applyAlignment="1">
      <alignment horizontal="center"/>
    </xf>
    <xf numFmtId="0" fontId="28" fillId="25" borderId="21" xfId="0" applyFont="1" applyFill="1" applyBorder="1" applyAlignment="1">
      <alignment/>
    </xf>
    <xf numFmtId="2" fontId="28" fillId="25" borderId="21" xfId="0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4" borderId="21" xfId="0" applyFont="1" applyFill="1" applyBorder="1" applyAlignment="1">
      <alignment horizontal="center"/>
    </xf>
    <xf numFmtId="1" fontId="28" fillId="0" borderId="21" xfId="0" applyNumberFormat="1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>
      <alignment horizontal="center"/>
    </xf>
    <xf numFmtId="2" fontId="28" fillId="0" borderId="21" xfId="0" applyNumberFormat="1" applyFont="1" applyFill="1" applyBorder="1" applyAlignment="1">
      <alignment horizontal="center"/>
    </xf>
    <xf numFmtId="0" fontId="28" fillId="25" borderId="21" xfId="0" applyFont="1" applyFill="1" applyBorder="1" applyAlignment="1">
      <alignment horizontal="left"/>
    </xf>
    <xf numFmtId="0" fontId="29" fillId="25" borderId="21" xfId="0" applyFont="1" applyFill="1" applyBorder="1" applyAlignment="1">
      <alignment horizontal="left" wrapText="1"/>
    </xf>
    <xf numFmtId="2" fontId="29" fillId="25" borderId="21" xfId="0" applyNumberFormat="1" applyFont="1" applyFill="1" applyBorder="1" applyAlignment="1">
      <alignment horizontal="center" wrapText="1"/>
    </xf>
    <xf numFmtId="0" fontId="29" fillId="25" borderId="21" xfId="0" applyFont="1" applyFill="1" applyBorder="1" applyAlignment="1">
      <alignment horizontal="center"/>
    </xf>
    <xf numFmtId="1" fontId="28" fillId="4" borderId="21" xfId="0" applyNumberFormat="1" applyFont="1" applyFill="1" applyBorder="1" applyAlignment="1" applyProtection="1">
      <alignment horizontal="center"/>
      <protection locked="0"/>
    </xf>
    <xf numFmtId="0" fontId="28" fillId="25" borderId="15" xfId="0" applyFont="1" applyFill="1" applyBorder="1" applyAlignment="1">
      <alignment/>
    </xf>
    <xf numFmtId="0" fontId="23" fillId="0" borderId="22" xfId="0" applyFont="1" applyBorder="1" applyAlignment="1">
      <alignment horizontal="center"/>
    </xf>
    <xf numFmtId="0" fontId="23" fillId="24" borderId="16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24" borderId="21" xfId="0" applyFont="1" applyFill="1" applyBorder="1" applyAlignment="1">
      <alignment horizontal="center"/>
    </xf>
    <xf numFmtId="0" fontId="31" fillId="24" borderId="21" xfId="0" applyFont="1" applyFill="1" applyBorder="1" applyAlignment="1">
      <alignment/>
    </xf>
    <xf numFmtId="0" fontId="34" fillId="0" borderId="21" xfId="0" applyFont="1" applyBorder="1" applyAlignment="1">
      <alignment horizontal="center"/>
    </xf>
    <xf numFmtId="0" fontId="34" fillId="4" borderId="21" xfId="0" applyFont="1" applyFill="1" applyBorder="1" applyAlignment="1">
      <alignment horizontal="center"/>
    </xf>
    <xf numFmtId="1" fontId="34" fillId="0" borderId="21" xfId="0" applyNumberFormat="1" applyFont="1" applyFill="1" applyBorder="1" applyAlignment="1" applyProtection="1">
      <alignment horizontal="center"/>
      <protection locked="0"/>
    </xf>
    <xf numFmtId="0" fontId="34" fillId="0" borderId="21" xfId="0" applyFont="1" applyFill="1" applyBorder="1" applyAlignment="1">
      <alignment horizontal="center"/>
    </xf>
    <xf numFmtId="2" fontId="34" fillId="0" borderId="21" xfId="0" applyNumberFormat="1" applyFont="1" applyFill="1" applyBorder="1" applyAlignment="1">
      <alignment horizontal="center"/>
    </xf>
    <xf numFmtId="0" fontId="34" fillId="10" borderId="21" xfId="0" applyFont="1" applyFill="1" applyBorder="1" applyAlignment="1">
      <alignment horizontal="center"/>
    </xf>
    <xf numFmtId="1" fontId="34" fillId="4" borderId="21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24" borderId="21" xfId="0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31" fillId="11" borderId="21" xfId="0" applyFont="1" applyFill="1" applyBorder="1" applyAlignment="1">
      <alignment horizontal="center"/>
    </xf>
    <xf numFmtId="0" fontId="31" fillId="11" borderId="21" xfId="0" applyFont="1" applyFill="1" applyBorder="1" applyAlignment="1">
      <alignment/>
    </xf>
    <xf numFmtId="0" fontId="32" fillId="11" borderId="21" xfId="0" applyFont="1" applyFill="1" applyBorder="1" applyAlignment="1">
      <alignment horizontal="left" wrapText="1"/>
    </xf>
    <xf numFmtId="0" fontId="32" fillId="11" borderId="21" xfId="0" applyFont="1" applyFill="1" applyBorder="1" applyAlignment="1">
      <alignment horizontal="center"/>
    </xf>
    <xf numFmtId="0" fontId="31" fillId="11" borderId="21" xfId="0" applyFont="1" applyFill="1" applyBorder="1" applyAlignment="1">
      <alignment horizontal="left"/>
    </xf>
    <xf numFmtId="0" fontId="32" fillId="11" borderId="23" xfId="0" applyFont="1" applyFill="1" applyBorder="1" applyAlignment="1">
      <alignment horizontal="left" wrapText="1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/>
    </xf>
    <xf numFmtId="0" fontId="32" fillId="11" borderId="15" xfId="0" applyFont="1" applyFill="1" applyBorder="1" applyAlignment="1">
      <alignment horizontal="left" wrapText="1"/>
    </xf>
    <xf numFmtId="0" fontId="28" fillId="25" borderId="24" xfId="0" applyFont="1" applyFill="1" applyBorder="1" applyAlignment="1">
      <alignment horizontal="center"/>
    </xf>
    <xf numFmtId="0" fontId="28" fillId="25" borderId="24" xfId="0" applyFont="1" applyFill="1" applyBorder="1" applyAlignment="1">
      <alignment/>
    </xf>
    <xf numFmtId="2" fontId="28" fillId="25" borderId="24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206" fontId="31" fillId="11" borderId="21" xfId="0" applyNumberFormat="1" applyFont="1" applyFill="1" applyBorder="1" applyAlignment="1">
      <alignment horizontal="center"/>
    </xf>
    <xf numFmtId="206" fontId="32" fillId="11" borderId="21" xfId="0" applyNumberFormat="1" applyFont="1" applyFill="1" applyBorder="1" applyAlignment="1">
      <alignment horizontal="center" wrapText="1"/>
    </xf>
    <xf numFmtId="206" fontId="0" fillId="0" borderId="11" xfId="0" applyNumberFormat="1" applyBorder="1" applyAlignment="1">
      <alignment horizontal="center"/>
    </xf>
    <xf numFmtId="206" fontId="0" fillId="24" borderId="19" xfId="0" applyNumberFormat="1" applyFill="1" applyBorder="1" applyAlignment="1">
      <alignment horizontal="center"/>
    </xf>
    <xf numFmtId="206" fontId="0" fillId="24" borderId="0" xfId="0" applyNumberFormat="1" applyFill="1" applyBorder="1" applyAlignment="1">
      <alignment horizontal="center"/>
    </xf>
    <xf numFmtId="206" fontId="0" fillId="24" borderId="11" xfId="0" applyNumberFormat="1" applyFill="1" applyBorder="1" applyAlignment="1">
      <alignment horizontal="center"/>
    </xf>
    <xf numFmtId="206" fontId="34" fillId="0" borderId="21" xfId="0" applyNumberFormat="1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19" borderId="22" xfId="0" applyFont="1" applyFill="1" applyBorder="1" applyAlignment="1">
      <alignment horizontal="center"/>
    </xf>
    <xf numFmtId="0" fontId="28" fillId="19" borderId="16" xfId="0" applyFont="1" applyFill="1" applyBorder="1" applyAlignment="1">
      <alignment horizontal="center"/>
    </xf>
    <xf numFmtId="0" fontId="28" fillId="19" borderId="23" xfId="0" applyFont="1" applyFill="1" applyBorder="1" applyAlignment="1">
      <alignment horizontal="center"/>
    </xf>
    <xf numFmtId="0" fontId="28" fillId="3" borderId="22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7" borderId="18" xfId="0" applyFont="1" applyFill="1" applyBorder="1" applyAlignment="1">
      <alignment horizontal="center"/>
    </xf>
    <xf numFmtId="0" fontId="28" fillId="7" borderId="19" xfId="0" applyFont="1" applyFill="1" applyBorder="1" applyAlignment="1">
      <alignment horizontal="center"/>
    </xf>
    <xf numFmtId="0" fontId="28" fillId="7" borderId="20" xfId="0" applyFont="1" applyFill="1" applyBorder="1" applyAlignment="1">
      <alignment horizontal="center"/>
    </xf>
    <xf numFmtId="0" fontId="28" fillId="11" borderId="18" xfId="0" applyFont="1" applyFill="1" applyBorder="1" applyAlignment="1">
      <alignment horizontal="center"/>
    </xf>
    <xf numFmtId="0" fontId="28" fillId="11" borderId="19" xfId="0" applyFont="1" applyFill="1" applyBorder="1" applyAlignment="1">
      <alignment horizontal="center"/>
    </xf>
    <xf numFmtId="0" fontId="28" fillId="11" borderId="20" xfId="0" applyFont="1" applyFill="1" applyBorder="1" applyAlignment="1">
      <alignment horizontal="center"/>
    </xf>
    <xf numFmtId="0" fontId="28" fillId="15" borderId="18" xfId="0" applyFont="1" applyFill="1" applyBorder="1" applyAlignment="1">
      <alignment horizontal="center"/>
    </xf>
    <xf numFmtId="0" fontId="28" fillId="15" borderId="19" xfId="0" applyFont="1" applyFill="1" applyBorder="1" applyAlignment="1">
      <alignment horizontal="center"/>
    </xf>
    <xf numFmtId="0" fontId="28" fillId="15" borderId="20" xfId="0" applyFont="1" applyFill="1" applyBorder="1" applyAlignment="1">
      <alignment horizontal="center"/>
    </xf>
    <xf numFmtId="0" fontId="34" fillId="19" borderId="22" xfId="0" applyFont="1" applyFill="1" applyBorder="1" applyAlignment="1">
      <alignment horizontal="center"/>
    </xf>
    <xf numFmtId="0" fontId="34" fillId="19" borderId="16" xfId="0" applyFont="1" applyFill="1" applyBorder="1" applyAlignment="1">
      <alignment horizontal="center"/>
    </xf>
    <xf numFmtId="0" fontId="34" fillId="19" borderId="23" xfId="0" applyFont="1" applyFill="1" applyBorder="1" applyAlignment="1">
      <alignment horizontal="center"/>
    </xf>
    <xf numFmtId="0" fontId="33" fillId="3" borderId="22" xfId="0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34" fillId="7" borderId="18" xfId="0" applyFont="1" applyFill="1" applyBorder="1" applyAlignment="1">
      <alignment horizontal="center"/>
    </xf>
    <xf numFmtId="0" fontId="34" fillId="7" borderId="19" xfId="0" applyFont="1" applyFill="1" applyBorder="1" applyAlignment="1">
      <alignment horizontal="center"/>
    </xf>
    <xf numFmtId="0" fontId="34" fillId="7" borderId="20" xfId="0" applyFont="1" applyFill="1" applyBorder="1" applyAlignment="1">
      <alignment horizontal="center"/>
    </xf>
    <xf numFmtId="0" fontId="34" fillId="11" borderId="18" xfId="0" applyFont="1" applyFill="1" applyBorder="1" applyAlignment="1">
      <alignment horizontal="center"/>
    </xf>
    <xf numFmtId="0" fontId="34" fillId="11" borderId="19" xfId="0" applyFont="1" applyFill="1" applyBorder="1" applyAlignment="1">
      <alignment horizontal="center"/>
    </xf>
    <xf numFmtId="0" fontId="34" fillId="11" borderId="20" xfId="0" applyFont="1" applyFill="1" applyBorder="1" applyAlignment="1">
      <alignment horizontal="center"/>
    </xf>
    <xf numFmtId="0" fontId="34" fillId="15" borderId="18" xfId="0" applyFont="1" applyFill="1" applyBorder="1" applyAlignment="1">
      <alignment horizontal="center"/>
    </xf>
    <xf numFmtId="0" fontId="34" fillId="15" borderId="19" xfId="0" applyFont="1" applyFill="1" applyBorder="1" applyAlignment="1">
      <alignment horizontal="center"/>
    </xf>
    <xf numFmtId="0" fontId="34" fillId="15" borderId="2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10" fontId="0" fillId="0" borderId="0" xfId="0" applyNumberFormat="1" applyAlignment="1">
      <alignment horizontal="center"/>
    </xf>
    <xf numFmtId="0" fontId="27" fillId="7" borderId="22" xfId="0" applyFont="1" applyFill="1" applyBorder="1" applyAlignment="1">
      <alignment horizontal="center"/>
    </xf>
    <xf numFmtId="0" fontId="27" fillId="7" borderId="16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90" zoomScaleNormal="90" zoomScalePageLayoutView="0" workbookViewId="0" topLeftCell="A1">
      <selection activeCell="B21" sqref="B21"/>
    </sheetView>
  </sheetViews>
  <sheetFormatPr defaultColWidth="7.7109375" defaultRowHeight="12.75"/>
  <cols>
    <col min="1" max="1" width="11.140625" style="6" customWidth="1"/>
    <col min="2" max="2" width="17.140625" style="5" customWidth="1"/>
    <col min="3" max="8" width="7.7109375" style="6" customWidth="1"/>
    <col min="9" max="16" width="7.7109375" style="5" customWidth="1"/>
    <col min="17" max="17" width="7.7109375" style="7" customWidth="1"/>
    <col min="18" max="22" width="7.7109375" style="5" customWidth="1"/>
    <col min="23" max="23" width="9.421875" style="5" customWidth="1"/>
    <col min="24" max="24" width="7.7109375" style="5" customWidth="1"/>
    <col min="25" max="25" width="7.7109375" style="6" customWidth="1"/>
    <col min="26" max="16384" width="7.7109375" style="5" customWidth="1"/>
  </cols>
  <sheetData>
    <row r="1" spans="1:24" ht="26.25" customHeight="1">
      <c r="A1" s="129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1"/>
    </row>
    <row r="2" spans="1:24" ht="18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4"/>
    </row>
    <row r="3" spans="1:24" ht="24" customHeight="1">
      <c r="A3" s="153" t="s">
        <v>35</v>
      </c>
      <c r="B3" s="154"/>
      <c r="C3" s="154"/>
      <c r="D3" s="155"/>
      <c r="E3" s="156" t="s">
        <v>3</v>
      </c>
      <c r="F3" s="157"/>
      <c r="G3" s="157"/>
      <c r="H3" s="158"/>
      <c r="I3" s="159" t="s">
        <v>4</v>
      </c>
      <c r="J3" s="160"/>
      <c r="K3" s="160"/>
      <c r="L3" s="161"/>
      <c r="M3" s="162" t="s">
        <v>5</v>
      </c>
      <c r="N3" s="163"/>
      <c r="O3" s="163"/>
      <c r="P3" s="164"/>
      <c r="Q3" s="150" t="s">
        <v>6</v>
      </c>
      <c r="R3" s="151"/>
      <c r="S3" s="151"/>
      <c r="T3" s="151"/>
      <c r="U3" s="151"/>
      <c r="V3" s="151"/>
      <c r="W3" s="151"/>
      <c r="X3" s="152"/>
    </row>
    <row r="4" spans="1:24" ht="24" customHeight="1">
      <c r="A4" s="89" t="s">
        <v>34</v>
      </c>
      <c r="B4" s="90" t="s">
        <v>23</v>
      </c>
      <c r="C4" s="89" t="s">
        <v>0</v>
      </c>
      <c r="D4" s="89" t="s">
        <v>2</v>
      </c>
      <c r="E4" s="101" t="s">
        <v>13</v>
      </c>
      <c r="F4" s="101" t="s">
        <v>11</v>
      </c>
      <c r="G4" s="101" t="s">
        <v>1</v>
      </c>
      <c r="H4" s="101" t="s">
        <v>12</v>
      </c>
      <c r="I4" s="101" t="s">
        <v>13</v>
      </c>
      <c r="J4" s="101" t="s">
        <v>11</v>
      </c>
      <c r="K4" s="101" t="s">
        <v>1</v>
      </c>
      <c r="L4" s="101" t="s">
        <v>12</v>
      </c>
      <c r="M4" s="101" t="s">
        <v>13</v>
      </c>
      <c r="N4" s="101" t="s">
        <v>11</v>
      </c>
      <c r="O4" s="101" t="s">
        <v>1</v>
      </c>
      <c r="P4" s="101" t="s">
        <v>12</v>
      </c>
      <c r="Q4" s="101" t="s">
        <v>10</v>
      </c>
      <c r="R4" s="101" t="s">
        <v>13</v>
      </c>
      <c r="S4" s="101" t="s">
        <v>11</v>
      </c>
      <c r="T4" s="101" t="s">
        <v>1</v>
      </c>
      <c r="U4" s="101" t="s">
        <v>0</v>
      </c>
      <c r="V4" s="101" t="s">
        <v>18</v>
      </c>
      <c r="W4" s="101" t="s">
        <v>17</v>
      </c>
      <c r="X4" s="96" t="s">
        <v>12</v>
      </c>
    </row>
    <row r="5" spans="1:25" ht="24" customHeight="1">
      <c r="A5" s="108">
        <v>109927</v>
      </c>
      <c r="B5" s="112" t="s">
        <v>47</v>
      </c>
      <c r="C5" s="121">
        <v>0.683</v>
      </c>
      <c r="D5" s="108">
        <v>28</v>
      </c>
      <c r="E5" s="94">
        <v>42</v>
      </c>
      <c r="F5" s="94">
        <v>26</v>
      </c>
      <c r="G5" s="94">
        <v>4</v>
      </c>
      <c r="H5" s="97">
        <v>0</v>
      </c>
      <c r="I5" s="94">
        <v>55</v>
      </c>
      <c r="J5" s="94">
        <v>28</v>
      </c>
      <c r="K5" s="94">
        <v>7</v>
      </c>
      <c r="L5" s="97">
        <v>2</v>
      </c>
      <c r="M5" s="94">
        <v>41</v>
      </c>
      <c r="N5" s="94">
        <v>28</v>
      </c>
      <c r="O5" s="94">
        <v>5</v>
      </c>
      <c r="P5" s="97">
        <v>1</v>
      </c>
      <c r="Q5" s="93">
        <f>COUNT(H5,L5,P5)</f>
        <v>3</v>
      </c>
      <c r="R5" s="94">
        <f aca="true" t="shared" si="0" ref="R5:S8">SUM(E5,I5,M5)</f>
        <v>138</v>
      </c>
      <c r="S5" s="94">
        <f t="shared" si="0"/>
        <v>82</v>
      </c>
      <c r="T5" s="94">
        <f>MAX(G5,K5,O5)</f>
        <v>7</v>
      </c>
      <c r="U5" s="127">
        <f>IF(R5&gt;0,S5/R5,0)</f>
        <v>0.5942028985507246</v>
      </c>
      <c r="V5" s="95">
        <f>IF(Q5&gt;0,IF(D5&gt;0,S5/D5,0)*100/Q5,0)</f>
        <v>97.6190476190476</v>
      </c>
      <c r="W5" s="95">
        <f>IF(C5&gt;0,U5/C5,0)*100</f>
        <v>86.99896025632864</v>
      </c>
      <c r="X5" s="96">
        <f>SUM(H5,L5,P5)</f>
        <v>3</v>
      </c>
      <c r="Y5" s="128">
        <v>2</v>
      </c>
    </row>
    <row r="6" spans="1:25" ht="24" customHeight="1">
      <c r="A6" s="108">
        <v>206460</v>
      </c>
      <c r="B6" s="110" t="s">
        <v>48</v>
      </c>
      <c r="C6" s="122">
        <v>0.617</v>
      </c>
      <c r="D6" s="111">
        <v>28</v>
      </c>
      <c r="E6" s="91">
        <v>44</v>
      </c>
      <c r="F6" s="91">
        <v>19</v>
      </c>
      <c r="G6" s="91">
        <v>2</v>
      </c>
      <c r="H6" s="92">
        <v>0</v>
      </c>
      <c r="I6" s="91">
        <v>40</v>
      </c>
      <c r="J6" s="91">
        <v>15</v>
      </c>
      <c r="K6" s="91">
        <v>5</v>
      </c>
      <c r="L6" s="92">
        <v>0</v>
      </c>
      <c r="M6" s="91">
        <v>41</v>
      </c>
      <c r="N6" s="91">
        <v>28</v>
      </c>
      <c r="O6" s="91">
        <v>6</v>
      </c>
      <c r="P6" s="92">
        <v>1</v>
      </c>
      <c r="Q6" s="93">
        <v>1</v>
      </c>
      <c r="R6" s="94">
        <f t="shared" si="0"/>
        <v>125</v>
      </c>
      <c r="S6" s="94">
        <f t="shared" si="0"/>
        <v>62</v>
      </c>
      <c r="T6" s="94">
        <f>MAX(G6,K6,O6)</f>
        <v>6</v>
      </c>
      <c r="U6" s="127">
        <f>IF(R6&gt;0,S6/R6,0)</f>
        <v>0.496</v>
      </c>
      <c r="V6" s="95">
        <f>IF(Q6&gt;0,IF(D6&gt;0,S6/D6,0)*100/Q6,0)</f>
        <v>221.42857142857144</v>
      </c>
      <c r="W6" s="95">
        <f>IF(C6&gt;0,U6/C6,0)*100</f>
        <v>80.38897893030794</v>
      </c>
      <c r="X6" s="96">
        <f>SUM(H6,L6,P6)</f>
        <v>1</v>
      </c>
      <c r="Y6" s="128">
        <v>4</v>
      </c>
    </row>
    <row r="7" spans="1:25" ht="24" customHeight="1">
      <c r="A7" s="108">
        <v>202361</v>
      </c>
      <c r="B7" s="112" t="s">
        <v>49</v>
      </c>
      <c r="C7" s="121">
        <v>0.613</v>
      </c>
      <c r="D7" s="108">
        <v>28</v>
      </c>
      <c r="E7" s="94">
        <v>44</v>
      </c>
      <c r="F7" s="94">
        <v>28</v>
      </c>
      <c r="G7" s="94">
        <v>4</v>
      </c>
      <c r="H7" s="97">
        <v>2</v>
      </c>
      <c r="I7" s="94">
        <v>55</v>
      </c>
      <c r="J7" s="94">
        <v>24</v>
      </c>
      <c r="K7" s="94">
        <v>4</v>
      </c>
      <c r="L7" s="97">
        <v>0</v>
      </c>
      <c r="M7" s="94">
        <v>47</v>
      </c>
      <c r="N7" s="94">
        <v>27</v>
      </c>
      <c r="O7" s="94">
        <v>6</v>
      </c>
      <c r="P7" s="97">
        <v>0</v>
      </c>
      <c r="Q7" s="93">
        <f>COUNT(H7,L7,P7)</f>
        <v>3</v>
      </c>
      <c r="R7" s="94">
        <f t="shared" si="0"/>
        <v>146</v>
      </c>
      <c r="S7" s="94">
        <f t="shared" si="0"/>
        <v>79</v>
      </c>
      <c r="T7" s="94">
        <f>MAX(G7,K7,O7)</f>
        <v>6</v>
      </c>
      <c r="U7" s="127">
        <f>IF(R7&gt;0,S7/R7,0)</f>
        <v>0.541095890410959</v>
      </c>
      <c r="V7" s="95">
        <f>IF(Q7&gt;0,IF(D7&gt;0,S7/D7,0)*100/Q7,0)</f>
        <v>94.04761904761905</v>
      </c>
      <c r="W7" s="95">
        <f>IF(C7&gt;0,U7/C7,0)*100</f>
        <v>88.27012894142887</v>
      </c>
      <c r="X7" s="96">
        <f>SUM(H7,L7,P7)</f>
        <v>2</v>
      </c>
      <c r="Y7" s="128">
        <v>3</v>
      </c>
    </row>
    <row r="8" spans="1:25" ht="24" customHeight="1">
      <c r="A8" s="108">
        <v>109807</v>
      </c>
      <c r="B8" s="109" t="s">
        <v>55</v>
      </c>
      <c r="C8" s="121">
        <v>0.566</v>
      </c>
      <c r="D8" s="108">
        <v>24</v>
      </c>
      <c r="E8" s="91">
        <v>42</v>
      </c>
      <c r="F8" s="91">
        <v>24</v>
      </c>
      <c r="G8" s="91">
        <v>3</v>
      </c>
      <c r="H8" s="92">
        <v>2</v>
      </c>
      <c r="I8" s="91">
        <v>40</v>
      </c>
      <c r="J8" s="91">
        <v>24</v>
      </c>
      <c r="K8" s="91">
        <v>5</v>
      </c>
      <c r="L8" s="92">
        <v>2</v>
      </c>
      <c r="M8" s="91">
        <v>47</v>
      </c>
      <c r="N8" s="91">
        <v>24</v>
      </c>
      <c r="O8" s="91">
        <v>3</v>
      </c>
      <c r="P8" s="92">
        <v>2</v>
      </c>
      <c r="Q8" s="93">
        <f>COUNT(H8,L8,P8)</f>
        <v>3</v>
      </c>
      <c r="R8" s="94">
        <f t="shared" si="0"/>
        <v>129</v>
      </c>
      <c r="S8" s="94">
        <f t="shared" si="0"/>
        <v>72</v>
      </c>
      <c r="T8" s="94">
        <f>MAX(G8,K8,O8)</f>
        <v>5</v>
      </c>
      <c r="U8" s="127">
        <f>IF(R8&gt;0,S8/R8,0)</f>
        <v>0.5581395348837209</v>
      </c>
      <c r="V8" s="95">
        <f>IF(Q8&gt;0,IF(D8&gt;0,S8/D8,0)*100/Q8,0)</f>
        <v>100</v>
      </c>
      <c r="W8" s="95">
        <f>IF(C8&gt;0,U8/C8,0)*100</f>
        <v>98.61122524447367</v>
      </c>
      <c r="X8" s="96">
        <f>SUM(H8,L8,P8)</f>
        <v>6</v>
      </c>
      <c r="Y8" s="128">
        <v>1</v>
      </c>
    </row>
    <row r="9" spans="1:24" ht="24" customHeight="1">
      <c r="A9" s="87"/>
      <c r="B9" s="88"/>
      <c r="C9" s="87"/>
      <c r="D9" s="87"/>
      <c r="E9" s="98"/>
      <c r="F9" s="98"/>
      <c r="G9" s="98"/>
      <c r="H9" s="98"/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99"/>
      <c r="U9" s="99"/>
      <c r="V9" s="99"/>
      <c r="W9" s="99"/>
      <c r="X9" s="99"/>
    </row>
    <row r="10" spans="1:24" ht="24" customHeight="1">
      <c r="A10" s="153" t="s">
        <v>36</v>
      </c>
      <c r="B10" s="154"/>
      <c r="C10" s="154"/>
      <c r="D10" s="155"/>
      <c r="E10" s="156" t="s">
        <v>3</v>
      </c>
      <c r="F10" s="157"/>
      <c r="G10" s="157"/>
      <c r="H10" s="158"/>
      <c r="I10" s="159" t="s">
        <v>4</v>
      </c>
      <c r="J10" s="160"/>
      <c r="K10" s="160"/>
      <c r="L10" s="161"/>
      <c r="M10" s="162" t="s">
        <v>5</v>
      </c>
      <c r="N10" s="163"/>
      <c r="O10" s="163"/>
      <c r="P10" s="164"/>
      <c r="Q10" s="150" t="s">
        <v>6</v>
      </c>
      <c r="R10" s="151"/>
      <c r="S10" s="151"/>
      <c r="T10" s="151"/>
      <c r="U10" s="151"/>
      <c r="V10" s="151"/>
      <c r="W10" s="151"/>
      <c r="X10" s="152"/>
    </row>
    <row r="11" spans="1:24" ht="24" customHeight="1">
      <c r="A11" s="89" t="s">
        <v>34</v>
      </c>
      <c r="B11" s="90" t="s">
        <v>23</v>
      </c>
      <c r="C11" s="89" t="s">
        <v>0</v>
      </c>
      <c r="D11" s="89" t="s">
        <v>2</v>
      </c>
      <c r="E11" s="101" t="s">
        <v>13</v>
      </c>
      <c r="F11" s="101" t="s">
        <v>11</v>
      </c>
      <c r="G11" s="101" t="s">
        <v>1</v>
      </c>
      <c r="H11" s="101" t="s">
        <v>12</v>
      </c>
      <c r="I11" s="101" t="s">
        <v>13</v>
      </c>
      <c r="J11" s="101" t="s">
        <v>11</v>
      </c>
      <c r="K11" s="101" t="s">
        <v>1</v>
      </c>
      <c r="L11" s="101" t="s">
        <v>12</v>
      </c>
      <c r="M11" s="101" t="s">
        <v>13</v>
      </c>
      <c r="N11" s="101" t="s">
        <v>11</v>
      </c>
      <c r="O11" s="101" t="s">
        <v>1</v>
      </c>
      <c r="P11" s="101" t="s">
        <v>12</v>
      </c>
      <c r="Q11" s="101" t="s">
        <v>10</v>
      </c>
      <c r="R11" s="101" t="s">
        <v>13</v>
      </c>
      <c r="S11" s="101" t="s">
        <v>11</v>
      </c>
      <c r="T11" s="101" t="s">
        <v>1</v>
      </c>
      <c r="U11" s="101" t="s">
        <v>0</v>
      </c>
      <c r="V11" s="101" t="s">
        <v>18</v>
      </c>
      <c r="W11" s="101" t="s">
        <v>17</v>
      </c>
      <c r="X11" s="96" t="s">
        <v>12</v>
      </c>
    </row>
    <row r="12" spans="1:25" ht="24" customHeight="1">
      <c r="A12" s="108">
        <v>156164</v>
      </c>
      <c r="B12" s="109" t="s">
        <v>54</v>
      </c>
      <c r="C12" s="121">
        <v>0.437</v>
      </c>
      <c r="D12" s="108">
        <v>18</v>
      </c>
      <c r="E12" s="91">
        <v>42</v>
      </c>
      <c r="F12" s="91">
        <v>8</v>
      </c>
      <c r="G12" s="91">
        <v>3</v>
      </c>
      <c r="H12" s="92">
        <v>0</v>
      </c>
      <c r="I12" s="91">
        <v>40</v>
      </c>
      <c r="J12" s="91">
        <v>12</v>
      </c>
      <c r="K12" s="91">
        <v>3</v>
      </c>
      <c r="L12" s="92">
        <v>0</v>
      </c>
      <c r="M12" s="91">
        <v>37</v>
      </c>
      <c r="N12" s="91">
        <v>8</v>
      </c>
      <c r="O12" s="91">
        <v>2</v>
      </c>
      <c r="P12" s="92">
        <v>0</v>
      </c>
      <c r="Q12" s="93">
        <f>COUNT(H12,L12,P12)</f>
        <v>3</v>
      </c>
      <c r="R12" s="94">
        <f aca="true" t="shared" si="1" ref="R12:S15">SUM(E12,I12,M12)</f>
        <v>119</v>
      </c>
      <c r="S12" s="94">
        <f t="shared" si="1"/>
        <v>28</v>
      </c>
      <c r="T12" s="94">
        <f>MAX(G12,K12,O12)</f>
        <v>3</v>
      </c>
      <c r="U12" s="127">
        <f>IF(R12&gt;0,S12/R12,0)</f>
        <v>0.23529411764705882</v>
      </c>
      <c r="V12" s="95">
        <f>IF(Q12&gt;0,IF(D12&gt;0,S12/D12,0)*100/Q12,0)</f>
        <v>51.851851851851855</v>
      </c>
      <c r="W12" s="95">
        <f>IF(C12&gt;0,U12/C12,0)*100</f>
        <v>53.84304751648943</v>
      </c>
      <c r="X12" s="96">
        <f>SUM(H12,L12,P12)</f>
        <v>0</v>
      </c>
      <c r="Y12" s="128">
        <v>4</v>
      </c>
    </row>
    <row r="13" spans="1:25" ht="24" customHeight="1">
      <c r="A13" s="108">
        <v>142806</v>
      </c>
      <c r="B13" s="116" t="s">
        <v>50</v>
      </c>
      <c r="C13" s="122">
        <v>0.419</v>
      </c>
      <c r="D13" s="111">
        <v>18</v>
      </c>
      <c r="E13" s="91">
        <v>39</v>
      </c>
      <c r="F13" s="91">
        <v>8</v>
      </c>
      <c r="G13" s="91">
        <v>1</v>
      </c>
      <c r="H13" s="92">
        <v>0</v>
      </c>
      <c r="I13" s="94">
        <v>45</v>
      </c>
      <c r="J13" s="94">
        <v>18</v>
      </c>
      <c r="K13" s="94">
        <v>2</v>
      </c>
      <c r="L13" s="97">
        <v>2</v>
      </c>
      <c r="M13" s="94">
        <v>37</v>
      </c>
      <c r="N13" s="94">
        <v>18</v>
      </c>
      <c r="O13" s="94">
        <v>2</v>
      </c>
      <c r="P13" s="97">
        <v>2</v>
      </c>
      <c r="Q13" s="93">
        <f>COUNT(H13,L13,P13)</f>
        <v>3</v>
      </c>
      <c r="R13" s="94">
        <f t="shared" si="1"/>
        <v>121</v>
      </c>
      <c r="S13" s="94">
        <f t="shared" si="1"/>
        <v>44</v>
      </c>
      <c r="T13" s="94">
        <f>MAX(G13,K13,O13)</f>
        <v>2</v>
      </c>
      <c r="U13" s="127">
        <f>IF(R13&gt;0,S13/R13,0)</f>
        <v>0.36363636363636365</v>
      </c>
      <c r="V13" s="95">
        <f>IF(Q13&gt;0,IF(D13&gt;0,S13/D13,0)*100/Q13,0)</f>
        <v>81.48148148148148</v>
      </c>
      <c r="W13" s="95">
        <f>IF(C13&gt;0,U13/C13,0)*100</f>
        <v>86.78672163159037</v>
      </c>
      <c r="X13" s="96">
        <f>SUM(H13,L13,P13)</f>
        <v>4</v>
      </c>
      <c r="Y13" s="128">
        <v>3</v>
      </c>
    </row>
    <row r="14" spans="1:25" ht="24" customHeight="1">
      <c r="A14" s="108">
        <v>210242</v>
      </c>
      <c r="B14" s="109" t="s">
        <v>56</v>
      </c>
      <c r="C14" s="121">
        <v>0.416</v>
      </c>
      <c r="D14" s="108">
        <v>18</v>
      </c>
      <c r="E14" s="94">
        <v>39</v>
      </c>
      <c r="F14" s="94">
        <v>18</v>
      </c>
      <c r="G14" s="94">
        <v>2</v>
      </c>
      <c r="H14" s="97">
        <v>2</v>
      </c>
      <c r="I14" s="94">
        <v>40</v>
      </c>
      <c r="J14" s="94">
        <v>18</v>
      </c>
      <c r="K14" s="94">
        <v>3</v>
      </c>
      <c r="L14" s="97">
        <v>2</v>
      </c>
      <c r="M14" s="94">
        <v>36</v>
      </c>
      <c r="N14" s="94">
        <v>12</v>
      </c>
      <c r="O14" s="94">
        <v>2</v>
      </c>
      <c r="P14" s="97">
        <v>0</v>
      </c>
      <c r="Q14" s="93">
        <f>COUNT(H14,L14,P14)</f>
        <v>3</v>
      </c>
      <c r="R14" s="94">
        <f t="shared" si="1"/>
        <v>115</v>
      </c>
      <c r="S14" s="94">
        <f t="shared" si="1"/>
        <v>48</v>
      </c>
      <c r="T14" s="94">
        <f>MAX(G14,K14,O14)</f>
        <v>3</v>
      </c>
      <c r="U14" s="127">
        <f>IF(R14&gt;0,S14/R14,0)</f>
        <v>0.41739130434782606</v>
      </c>
      <c r="V14" s="95">
        <f>IF(Q14&gt;0,IF(D14&gt;0,S14/D14,0)*100/Q14,0)</f>
        <v>88.88888888888887</v>
      </c>
      <c r="W14" s="95">
        <f>IF(C14&gt;0,U14/C14,0)*100</f>
        <v>100.33444816053512</v>
      </c>
      <c r="X14" s="96">
        <f>SUM(H14,L14,P14)</f>
        <v>4</v>
      </c>
      <c r="Y14" s="128">
        <v>1</v>
      </c>
    </row>
    <row r="15" spans="1:25" ht="24" customHeight="1">
      <c r="A15" s="108">
        <v>138406</v>
      </c>
      <c r="B15" s="109" t="s">
        <v>51</v>
      </c>
      <c r="C15" s="121">
        <v>0.406</v>
      </c>
      <c r="D15" s="108">
        <v>18</v>
      </c>
      <c r="E15" s="91">
        <v>42</v>
      </c>
      <c r="F15" s="91">
        <v>18</v>
      </c>
      <c r="G15" s="91">
        <v>4</v>
      </c>
      <c r="H15" s="92">
        <v>2</v>
      </c>
      <c r="I15" s="91">
        <v>45</v>
      </c>
      <c r="J15" s="91">
        <v>13</v>
      </c>
      <c r="K15" s="91">
        <v>4</v>
      </c>
      <c r="L15" s="92">
        <v>0</v>
      </c>
      <c r="M15" s="91">
        <v>36</v>
      </c>
      <c r="N15" s="91">
        <v>18</v>
      </c>
      <c r="O15" s="91">
        <v>2</v>
      </c>
      <c r="P15" s="92">
        <v>2</v>
      </c>
      <c r="Q15" s="93">
        <f>COUNT(H15,L15,P15)</f>
        <v>3</v>
      </c>
      <c r="R15" s="94">
        <f t="shared" si="1"/>
        <v>123</v>
      </c>
      <c r="S15" s="94">
        <f t="shared" si="1"/>
        <v>49</v>
      </c>
      <c r="T15" s="94">
        <f>MAX(G15,K15,O15)</f>
        <v>4</v>
      </c>
      <c r="U15" s="127">
        <f>IF(R15&gt;0,S15/R15,0)</f>
        <v>0.3983739837398374</v>
      </c>
      <c r="V15" s="95">
        <f>IF(Q15&gt;0,IF(D15&gt;0,S15/D15,0)*100/Q15,0)</f>
        <v>90.74074074074075</v>
      </c>
      <c r="W15" s="95">
        <f>IF(C15&gt;0,U15/C15,0)*100</f>
        <v>98.12167087188112</v>
      </c>
      <c r="X15" s="96">
        <f>SUM(H15,L15,P15)</f>
        <v>4</v>
      </c>
      <c r="Y15" s="128">
        <v>2</v>
      </c>
    </row>
    <row r="16" spans="1:24" ht="24" customHeight="1">
      <c r="A16" s="87"/>
      <c r="B16" s="88"/>
      <c r="C16" s="87"/>
      <c r="D16" s="87"/>
      <c r="E16" s="98"/>
      <c r="F16" s="98"/>
      <c r="G16" s="98"/>
      <c r="H16" s="98"/>
      <c r="I16" s="99"/>
      <c r="J16" s="99"/>
      <c r="K16" s="99"/>
      <c r="L16" s="99"/>
      <c r="M16" s="99"/>
      <c r="N16" s="99"/>
      <c r="O16" s="99"/>
      <c r="P16" s="99"/>
      <c r="Q16" s="100"/>
      <c r="R16" s="99"/>
      <c r="S16" s="99"/>
      <c r="T16" s="99"/>
      <c r="U16" s="99"/>
      <c r="V16" s="99"/>
      <c r="W16" s="99"/>
      <c r="X16" s="99"/>
    </row>
    <row r="17" spans="1:24" ht="24" customHeight="1">
      <c r="A17" s="153" t="s">
        <v>37</v>
      </c>
      <c r="B17" s="154"/>
      <c r="C17" s="154"/>
      <c r="D17" s="155"/>
      <c r="E17" s="156" t="s">
        <v>3</v>
      </c>
      <c r="F17" s="157"/>
      <c r="G17" s="157"/>
      <c r="H17" s="158"/>
      <c r="I17" s="159" t="s">
        <v>4</v>
      </c>
      <c r="J17" s="160"/>
      <c r="K17" s="160"/>
      <c r="L17" s="161"/>
      <c r="M17" s="162" t="s">
        <v>5</v>
      </c>
      <c r="N17" s="163"/>
      <c r="O17" s="163"/>
      <c r="P17" s="164"/>
      <c r="Q17" s="150" t="s">
        <v>6</v>
      </c>
      <c r="R17" s="151"/>
      <c r="S17" s="151"/>
      <c r="T17" s="151"/>
      <c r="U17" s="151"/>
      <c r="V17" s="151"/>
      <c r="W17" s="151"/>
      <c r="X17" s="152"/>
    </row>
    <row r="18" spans="1:24" ht="24" customHeight="1">
      <c r="A18" s="89" t="s">
        <v>34</v>
      </c>
      <c r="B18" s="90" t="s">
        <v>23</v>
      </c>
      <c r="C18" s="89" t="s">
        <v>0</v>
      </c>
      <c r="D18" s="89" t="s">
        <v>2</v>
      </c>
      <c r="E18" s="101" t="s">
        <v>13</v>
      </c>
      <c r="F18" s="101" t="s">
        <v>11</v>
      </c>
      <c r="G18" s="101" t="s">
        <v>1</v>
      </c>
      <c r="H18" s="101" t="s">
        <v>12</v>
      </c>
      <c r="I18" s="101" t="s">
        <v>13</v>
      </c>
      <c r="J18" s="101" t="s">
        <v>11</v>
      </c>
      <c r="K18" s="101" t="s">
        <v>1</v>
      </c>
      <c r="L18" s="101" t="s">
        <v>12</v>
      </c>
      <c r="M18" s="101" t="s">
        <v>13</v>
      </c>
      <c r="N18" s="101" t="s">
        <v>11</v>
      </c>
      <c r="O18" s="101" t="s">
        <v>1</v>
      </c>
      <c r="P18" s="101" t="s">
        <v>12</v>
      </c>
      <c r="Q18" s="101" t="s">
        <v>10</v>
      </c>
      <c r="R18" s="101" t="s">
        <v>13</v>
      </c>
      <c r="S18" s="101" t="s">
        <v>11</v>
      </c>
      <c r="T18" s="101" t="s">
        <v>1</v>
      </c>
      <c r="U18" s="101" t="s">
        <v>0</v>
      </c>
      <c r="V18" s="101" t="s">
        <v>18</v>
      </c>
      <c r="W18" s="101" t="s">
        <v>17</v>
      </c>
      <c r="X18" s="96" t="s">
        <v>12</v>
      </c>
    </row>
    <row r="19" spans="1:25" ht="24" customHeight="1">
      <c r="A19" s="108">
        <v>172634</v>
      </c>
      <c r="B19" s="114" t="s">
        <v>52</v>
      </c>
      <c r="C19" s="121">
        <v>0.454</v>
      </c>
      <c r="D19" s="108">
        <v>20</v>
      </c>
      <c r="E19" s="91">
        <v>24</v>
      </c>
      <c r="F19" s="91">
        <v>8</v>
      </c>
      <c r="G19" s="91">
        <v>2</v>
      </c>
      <c r="H19" s="92">
        <v>0</v>
      </c>
      <c r="I19" s="102">
        <v>36</v>
      </c>
      <c r="J19" s="91">
        <v>8</v>
      </c>
      <c r="K19" s="91">
        <v>1</v>
      </c>
      <c r="L19" s="92">
        <v>0</v>
      </c>
      <c r="M19" s="102">
        <v>56</v>
      </c>
      <c r="N19" s="91">
        <v>13</v>
      </c>
      <c r="O19" s="91">
        <v>3</v>
      </c>
      <c r="P19" s="92">
        <v>0</v>
      </c>
      <c r="Q19" s="93">
        <f>COUNT(H19,L19,P19)</f>
        <v>3</v>
      </c>
      <c r="R19" s="94">
        <f aca="true" t="shared" si="2" ref="R19:S22">SUM(E19,I19,M19)</f>
        <v>116</v>
      </c>
      <c r="S19" s="94">
        <f t="shared" si="2"/>
        <v>29</v>
      </c>
      <c r="T19" s="94">
        <f>MAX(G19,K19,O19)</f>
        <v>3</v>
      </c>
      <c r="U19" s="127">
        <f>IF(R19&gt;0,S19/R19,0)</f>
        <v>0.25</v>
      </c>
      <c r="V19" s="95">
        <f>IF(Q19&gt;0,IF(D19&gt;0,S19/D19,0)*100/Q19,0)</f>
        <v>48.333333333333336</v>
      </c>
      <c r="W19" s="95">
        <f>IF(C19&gt;0,U19/C19,0)*100</f>
        <v>55.06607929515418</v>
      </c>
      <c r="X19" s="96">
        <f>SUM(H19,L19,P19)</f>
        <v>0</v>
      </c>
      <c r="Y19" s="128">
        <v>4</v>
      </c>
    </row>
    <row r="20" spans="1:25" ht="24" customHeight="1">
      <c r="A20" s="108">
        <v>222407</v>
      </c>
      <c r="B20" s="113" t="s">
        <v>46</v>
      </c>
      <c r="C20" s="122">
        <v>0.395</v>
      </c>
      <c r="D20" s="111">
        <v>16</v>
      </c>
      <c r="E20" s="102">
        <v>42</v>
      </c>
      <c r="F20" s="91">
        <v>15</v>
      </c>
      <c r="G20" s="91">
        <v>3</v>
      </c>
      <c r="H20" s="92">
        <v>0</v>
      </c>
      <c r="I20" s="102">
        <v>28</v>
      </c>
      <c r="J20" s="91">
        <v>8</v>
      </c>
      <c r="K20" s="91">
        <v>2</v>
      </c>
      <c r="L20" s="92">
        <v>0</v>
      </c>
      <c r="M20" s="102">
        <v>56</v>
      </c>
      <c r="N20" s="91">
        <v>16</v>
      </c>
      <c r="O20" s="91">
        <v>2</v>
      </c>
      <c r="P20" s="92">
        <v>2</v>
      </c>
      <c r="Q20" s="93">
        <f>COUNT(H20,L20,P20)</f>
        <v>3</v>
      </c>
      <c r="R20" s="94">
        <f t="shared" si="2"/>
        <v>126</v>
      </c>
      <c r="S20" s="94">
        <f t="shared" si="2"/>
        <v>39</v>
      </c>
      <c r="T20" s="94">
        <f>MAX(G20,K20,O20)</f>
        <v>3</v>
      </c>
      <c r="U20" s="127">
        <f>IF(R20&gt;0,S20/R20,0)</f>
        <v>0.30952380952380953</v>
      </c>
      <c r="V20" s="95">
        <f>IF(Q20&gt;0,IF(D20&gt;0,S20/D20,0)*100/Q20,0)</f>
        <v>81.25</v>
      </c>
      <c r="W20" s="95">
        <f>IF(C20&gt;0,U20/C20,0)*100</f>
        <v>78.36045810729355</v>
      </c>
      <c r="X20" s="96">
        <f>SUM(H20,L20,P20)</f>
        <v>2</v>
      </c>
      <c r="Y20" s="128">
        <v>3</v>
      </c>
    </row>
    <row r="21" spans="1:25" ht="24" customHeight="1">
      <c r="A21" s="108">
        <v>221248</v>
      </c>
      <c r="B21" s="113" t="s">
        <v>57</v>
      </c>
      <c r="C21" s="122">
        <v>0.271</v>
      </c>
      <c r="D21" s="111">
        <v>12</v>
      </c>
      <c r="E21" s="103">
        <v>42</v>
      </c>
      <c r="F21" s="94">
        <v>12</v>
      </c>
      <c r="G21" s="94">
        <v>2</v>
      </c>
      <c r="H21" s="97">
        <v>2</v>
      </c>
      <c r="I21" s="103">
        <v>36</v>
      </c>
      <c r="J21" s="94">
        <v>12</v>
      </c>
      <c r="K21" s="94">
        <v>4</v>
      </c>
      <c r="L21" s="97">
        <v>2</v>
      </c>
      <c r="M21" s="103">
        <v>44</v>
      </c>
      <c r="N21" s="94">
        <v>12</v>
      </c>
      <c r="O21" s="94">
        <v>2</v>
      </c>
      <c r="P21" s="97">
        <v>2</v>
      </c>
      <c r="Q21" s="93">
        <f>COUNT(H21,L21,P21)</f>
        <v>3</v>
      </c>
      <c r="R21" s="94">
        <f t="shared" si="2"/>
        <v>122</v>
      </c>
      <c r="S21" s="94">
        <f t="shared" si="2"/>
        <v>36</v>
      </c>
      <c r="T21" s="94">
        <f>MAX(G21,K21,O21)</f>
        <v>4</v>
      </c>
      <c r="U21" s="127">
        <f>IF(R21&gt;0,S21/R21,0)</f>
        <v>0.29508196721311475</v>
      </c>
      <c r="V21" s="95">
        <f>IF(Q21&gt;0,IF(D21&gt;0,S21/D21,0)*100/Q21,0)</f>
        <v>100</v>
      </c>
      <c r="W21" s="95">
        <f>IF(C21&gt;0,U21/C21,0)*100</f>
        <v>108.886334764987</v>
      </c>
      <c r="X21" s="96">
        <f>SUM(H21,L21,P21)</f>
        <v>6</v>
      </c>
      <c r="Y21" s="128">
        <v>1</v>
      </c>
    </row>
    <row r="22" spans="1:25" ht="24" customHeight="1">
      <c r="A22" s="108">
        <v>212992</v>
      </c>
      <c r="B22" s="115" t="s">
        <v>53</v>
      </c>
      <c r="C22" s="121">
        <v>0.258</v>
      </c>
      <c r="D22" s="108">
        <v>12</v>
      </c>
      <c r="E22" s="103">
        <v>24</v>
      </c>
      <c r="F22" s="94">
        <v>12</v>
      </c>
      <c r="G22" s="94">
        <v>3</v>
      </c>
      <c r="H22" s="97">
        <v>2</v>
      </c>
      <c r="I22" s="103">
        <v>28</v>
      </c>
      <c r="J22" s="94">
        <v>12</v>
      </c>
      <c r="K22" s="94">
        <v>2</v>
      </c>
      <c r="L22" s="97">
        <v>2</v>
      </c>
      <c r="M22" s="103">
        <v>44</v>
      </c>
      <c r="N22" s="94">
        <v>8</v>
      </c>
      <c r="O22" s="94">
        <v>3</v>
      </c>
      <c r="P22" s="97">
        <v>0</v>
      </c>
      <c r="Q22" s="93">
        <f>COUNT(H22,L22,P22)</f>
        <v>3</v>
      </c>
      <c r="R22" s="94">
        <f t="shared" si="2"/>
        <v>96</v>
      </c>
      <c r="S22" s="94">
        <f t="shared" si="2"/>
        <v>32</v>
      </c>
      <c r="T22" s="94">
        <f>MAX(G22,K22,O22)</f>
        <v>3</v>
      </c>
      <c r="U22" s="127">
        <f>IF(R22&gt;0,S22/R22,0)</f>
        <v>0.3333333333333333</v>
      </c>
      <c r="V22" s="95">
        <f>IF(Q22&gt;0,IF(D22&gt;0,S22/D22,0)*100/Q22,0)</f>
        <v>88.88888888888887</v>
      </c>
      <c r="W22" s="95">
        <f>IF(C22&gt;0,U22/C22,0)*100</f>
        <v>129.19896640826875</v>
      </c>
      <c r="X22" s="96">
        <f>SUM(H22,L22,P22)</f>
        <v>4</v>
      </c>
      <c r="Y22" s="128">
        <v>2</v>
      </c>
    </row>
    <row r="23" spans="1:24" ht="18" customHeight="1">
      <c r="A23" s="62"/>
      <c r="B23" s="63"/>
      <c r="C23" s="62"/>
      <c r="D23" s="62"/>
      <c r="E23" s="62"/>
      <c r="F23" s="62"/>
      <c r="G23" s="62"/>
      <c r="H23" s="62"/>
      <c r="I23" s="63"/>
      <c r="J23" s="63"/>
      <c r="K23" s="63"/>
      <c r="L23" s="63"/>
      <c r="M23" s="63"/>
      <c r="N23" s="63"/>
      <c r="O23" s="63"/>
      <c r="P23" s="63"/>
      <c r="Q23" s="64"/>
      <c r="R23" s="63"/>
      <c r="S23" s="63"/>
      <c r="T23" s="63"/>
      <c r="U23" s="63"/>
      <c r="V23" s="63"/>
      <c r="W23" s="63"/>
      <c r="X23" s="63"/>
    </row>
    <row r="24" spans="1:24" ht="18" customHeight="1" hidden="1">
      <c r="A24" s="138" t="s">
        <v>24</v>
      </c>
      <c r="B24" s="139"/>
      <c r="C24" s="139"/>
      <c r="D24" s="140"/>
      <c r="E24" s="141" t="s">
        <v>3</v>
      </c>
      <c r="F24" s="142"/>
      <c r="G24" s="142"/>
      <c r="H24" s="143"/>
      <c r="I24" s="144" t="s">
        <v>4</v>
      </c>
      <c r="J24" s="145"/>
      <c r="K24" s="145"/>
      <c r="L24" s="146"/>
      <c r="M24" s="147" t="s">
        <v>5</v>
      </c>
      <c r="N24" s="148"/>
      <c r="O24" s="148"/>
      <c r="P24" s="149"/>
      <c r="Q24" s="135" t="s">
        <v>6</v>
      </c>
      <c r="R24" s="136"/>
      <c r="S24" s="136"/>
      <c r="T24" s="136"/>
      <c r="U24" s="136"/>
      <c r="V24" s="136"/>
      <c r="W24" s="136"/>
      <c r="X24" s="137"/>
    </row>
    <row r="25" spans="1:24" ht="18" customHeight="1" hidden="1">
      <c r="A25" s="65" t="s">
        <v>22</v>
      </c>
      <c r="B25" s="66" t="s">
        <v>23</v>
      </c>
      <c r="C25" s="65" t="s">
        <v>0</v>
      </c>
      <c r="D25" s="65" t="s">
        <v>2</v>
      </c>
      <c r="E25" s="65" t="s">
        <v>13</v>
      </c>
      <c r="F25" s="65" t="s">
        <v>11</v>
      </c>
      <c r="G25" s="65" t="s">
        <v>1</v>
      </c>
      <c r="H25" s="65" t="s">
        <v>12</v>
      </c>
      <c r="I25" s="65" t="s">
        <v>13</v>
      </c>
      <c r="J25" s="65" t="s">
        <v>11</v>
      </c>
      <c r="K25" s="65" t="s">
        <v>1</v>
      </c>
      <c r="L25" s="65" t="s">
        <v>12</v>
      </c>
      <c r="M25" s="65" t="s">
        <v>13</v>
      </c>
      <c r="N25" s="65" t="s">
        <v>11</v>
      </c>
      <c r="O25" s="65" t="s">
        <v>1</v>
      </c>
      <c r="P25" s="65" t="s">
        <v>12</v>
      </c>
      <c r="Q25" s="65" t="s">
        <v>10</v>
      </c>
      <c r="R25" s="65" t="s">
        <v>13</v>
      </c>
      <c r="S25" s="65" t="s">
        <v>11</v>
      </c>
      <c r="T25" s="65" t="s">
        <v>1</v>
      </c>
      <c r="U25" s="65" t="s">
        <v>0</v>
      </c>
      <c r="V25" s="65" t="s">
        <v>18</v>
      </c>
      <c r="W25" s="65" t="s">
        <v>17</v>
      </c>
      <c r="X25" s="65" t="s">
        <v>12</v>
      </c>
    </row>
    <row r="26" spans="1:24" ht="18" customHeight="1" hidden="1">
      <c r="A26" s="67">
        <v>215224</v>
      </c>
      <c r="B26" s="68" t="s">
        <v>26</v>
      </c>
      <c r="C26" s="69">
        <v>1.22</v>
      </c>
      <c r="D26" s="67">
        <v>45</v>
      </c>
      <c r="E26" s="70"/>
      <c r="F26" s="70"/>
      <c r="G26" s="70"/>
      <c r="H26" s="71"/>
      <c r="I26" s="70"/>
      <c r="J26" s="70"/>
      <c r="K26" s="70"/>
      <c r="L26" s="71"/>
      <c r="M26" s="70"/>
      <c r="N26" s="70"/>
      <c r="O26" s="70"/>
      <c r="P26" s="71"/>
      <c r="Q26" s="72">
        <f>COUNT(H26,L26,P26)</f>
        <v>0</v>
      </c>
      <c r="R26" s="73">
        <f aca="true" t="shared" si="3" ref="R26:S29">SUM(E26,I26,M26)</f>
        <v>0</v>
      </c>
      <c r="S26" s="73">
        <f t="shared" si="3"/>
        <v>0</v>
      </c>
      <c r="T26" s="73">
        <f>MAX(G26,K26,O26)</f>
        <v>0</v>
      </c>
      <c r="U26" s="74">
        <f>IF(R26&gt;0,S26/R26,0)</f>
        <v>0</v>
      </c>
      <c r="V26" s="74">
        <f>IF(Q26&gt;0,IF(D26&gt;0,S26/D26,0)*100/Q26,0)</f>
        <v>0</v>
      </c>
      <c r="W26" s="74">
        <f>IF(C26&gt;0,U26/C26,0)*100</f>
        <v>0</v>
      </c>
      <c r="X26" s="71">
        <f>SUM(H26,L26,P26)</f>
        <v>0</v>
      </c>
    </row>
    <row r="27" spans="1:24" ht="18" customHeight="1" hidden="1">
      <c r="A27" s="67">
        <v>216442</v>
      </c>
      <c r="B27" s="75" t="s">
        <v>27</v>
      </c>
      <c r="C27" s="69">
        <v>1.54</v>
      </c>
      <c r="D27" s="67">
        <v>55</v>
      </c>
      <c r="E27" s="70"/>
      <c r="F27" s="70"/>
      <c r="G27" s="70"/>
      <c r="H27" s="71"/>
      <c r="I27" s="70"/>
      <c r="J27" s="70"/>
      <c r="K27" s="70"/>
      <c r="L27" s="71"/>
      <c r="M27" s="70"/>
      <c r="N27" s="70"/>
      <c r="O27" s="70"/>
      <c r="P27" s="71"/>
      <c r="Q27" s="72">
        <f>COUNT(H27,L27,P27)</f>
        <v>0</v>
      </c>
      <c r="R27" s="73">
        <f t="shared" si="3"/>
        <v>0</v>
      </c>
      <c r="S27" s="73">
        <f t="shared" si="3"/>
        <v>0</v>
      </c>
      <c r="T27" s="73">
        <f>MAX(G27,K27,O27)</f>
        <v>0</v>
      </c>
      <c r="U27" s="74">
        <f>IF(R27&gt;0,S27/R27,0)</f>
        <v>0</v>
      </c>
      <c r="V27" s="74">
        <f>IF(Q27&gt;0,IF(D27&gt;0,S27/D27,0)*100/Q27,0)</f>
        <v>0</v>
      </c>
      <c r="W27" s="74">
        <f>IF(C27&gt;0,U27/C27,0)*100</f>
        <v>0</v>
      </c>
      <c r="X27" s="71">
        <f>SUM(H27,L27,P27)</f>
        <v>0</v>
      </c>
    </row>
    <row r="28" spans="1:24" ht="18" customHeight="1" hidden="1">
      <c r="A28" s="67">
        <v>212922</v>
      </c>
      <c r="B28" s="76" t="s">
        <v>28</v>
      </c>
      <c r="C28" s="77">
        <v>1.24</v>
      </c>
      <c r="D28" s="78">
        <v>45</v>
      </c>
      <c r="E28" s="73"/>
      <c r="F28" s="73"/>
      <c r="G28" s="73"/>
      <c r="H28" s="79"/>
      <c r="I28" s="73"/>
      <c r="J28" s="73"/>
      <c r="K28" s="73"/>
      <c r="L28" s="79"/>
      <c r="M28" s="73"/>
      <c r="N28" s="73"/>
      <c r="O28" s="73"/>
      <c r="P28" s="79"/>
      <c r="Q28" s="72">
        <f>COUNT(H28,L28,P28)</f>
        <v>0</v>
      </c>
      <c r="R28" s="73">
        <f t="shared" si="3"/>
        <v>0</v>
      </c>
      <c r="S28" s="73">
        <f t="shared" si="3"/>
        <v>0</v>
      </c>
      <c r="T28" s="73">
        <f>MAX(G28,K28,O28)</f>
        <v>0</v>
      </c>
      <c r="U28" s="74">
        <f>IF(R28&gt;0,S28/R28,0)</f>
        <v>0</v>
      </c>
      <c r="V28" s="74">
        <f>IF(Q28&gt;0,IF(D28&gt;0,S28/D28,0)*100/Q28,0)</f>
        <v>0</v>
      </c>
      <c r="W28" s="74">
        <f>IF(C28&gt;0,U28/C28,0)*100</f>
        <v>0</v>
      </c>
      <c r="X28" s="71">
        <f>SUM(H28,L28,P28)</f>
        <v>0</v>
      </c>
    </row>
    <row r="29" spans="1:24" ht="18" customHeight="1" hidden="1">
      <c r="A29" s="67">
        <v>209212</v>
      </c>
      <c r="B29" s="75" t="s">
        <v>29</v>
      </c>
      <c r="C29" s="69">
        <v>1.29</v>
      </c>
      <c r="D29" s="67">
        <v>45</v>
      </c>
      <c r="E29" s="73"/>
      <c r="F29" s="73"/>
      <c r="G29" s="73"/>
      <c r="H29" s="79"/>
      <c r="I29" s="73"/>
      <c r="J29" s="73"/>
      <c r="K29" s="73"/>
      <c r="L29" s="79"/>
      <c r="M29" s="73"/>
      <c r="N29" s="73"/>
      <c r="O29" s="73"/>
      <c r="P29" s="79"/>
      <c r="Q29" s="72">
        <f>COUNT(H29,L29,P29)</f>
        <v>0</v>
      </c>
      <c r="R29" s="73">
        <f t="shared" si="3"/>
        <v>0</v>
      </c>
      <c r="S29" s="73">
        <f t="shared" si="3"/>
        <v>0</v>
      </c>
      <c r="T29" s="73">
        <f>MAX(G29,K29,O29)</f>
        <v>0</v>
      </c>
      <c r="U29" s="74">
        <f>IF(R29&gt;0,S29/R29,0)</f>
        <v>0</v>
      </c>
      <c r="V29" s="74">
        <f>IF(Q29&gt;0,IF(D29&gt;0,S29/D29,0)*100/Q29,0)</f>
        <v>0</v>
      </c>
      <c r="W29" s="74">
        <f>IF(C29&gt;0,U29/C29,0)*100</f>
        <v>0</v>
      </c>
      <c r="X29" s="71">
        <f>SUM(H29,L29,P29)</f>
        <v>0</v>
      </c>
    </row>
    <row r="30" spans="1:24" ht="18" customHeight="1" hidden="1">
      <c r="A30" s="62"/>
      <c r="B30" s="63"/>
      <c r="C30" s="62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4"/>
      <c r="R30" s="63"/>
      <c r="S30" s="63"/>
      <c r="T30" s="63"/>
      <c r="U30" s="63"/>
      <c r="V30" s="63"/>
      <c r="W30" s="63"/>
      <c r="X30" s="63"/>
    </row>
    <row r="31" spans="1:24" ht="18" customHeight="1" hidden="1">
      <c r="A31" s="138" t="s">
        <v>25</v>
      </c>
      <c r="B31" s="139"/>
      <c r="C31" s="139"/>
      <c r="D31" s="140"/>
      <c r="E31" s="141" t="s">
        <v>3</v>
      </c>
      <c r="F31" s="142"/>
      <c r="G31" s="142"/>
      <c r="H31" s="143"/>
      <c r="I31" s="144" t="s">
        <v>4</v>
      </c>
      <c r="J31" s="145"/>
      <c r="K31" s="145"/>
      <c r="L31" s="146"/>
      <c r="M31" s="147" t="s">
        <v>5</v>
      </c>
      <c r="N31" s="148"/>
      <c r="O31" s="148"/>
      <c r="P31" s="149"/>
      <c r="Q31" s="135" t="s">
        <v>6</v>
      </c>
      <c r="R31" s="136"/>
      <c r="S31" s="136"/>
      <c r="T31" s="136"/>
      <c r="U31" s="136"/>
      <c r="V31" s="136"/>
      <c r="W31" s="136"/>
      <c r="X31" s="137"/>
    </row>
    <row r="32" spans="1:24" ht="18" customHeight="1" hidden="1">
      <c r="A32" s="67">
        <v>205083</v>
      </c>
      <c r="B32" s="76" t="s">
        <v>30</v>
      </c>
      <c r="C32" s="77">
        <v>1.18</v>
      </c>
      <c r="D32" s="78">
        <v>40</v>
      </c>
      <c r="E32" s="73"/>
      <c r="F32" s="73"/>
      <c r="G32" s="73"/>
      <c r="H32" s="79"/>
      <c r="I32" s="73"/>
      <c r="J32" s="73"/>
      <c r="K32" s="73"/>
      <c r="L32" s="79"/>
      <c r="M32" s="73"/>
      <c r="N32" s="73"/>
      <c r="O32" s="73"/>
      <c r="P32" s="79"/>
      <c r="Q32" s="72">
        <f>COUNT(H32,L32,P32)</f>
        <v>0</v>
      </c>
      <c r="R32" s="73">
        <f aca="true" t="shared" si="4" ref="R32:S35">SUM(E32,I32,M32)</f>
        <v>0</v>
      </c>
      <c r="S32" s="73">
        <f t="shared" si="4"/>
        <v>0</v>
      </c>
      <c r="T32" s="73">
        <f>MAX(G32,K32,O32)</f>
        <v>0</v>
      </c>
      <c r="U32" s="74">
        <f>IF(R32&gt;0,S32/R32,0)</f>
        <v>0</v>
      </c>
      <c r="V32" s="74">
        <f>IF(Q32&gt;0,IF(D32&gt;0,S32/D32,0)*100/Q32,0)</f>
        <v>0</v>
      </c>
      <c r="W32" s="74">
        <f>IF(C32&gt;0,U32/C32,0)*100</f>
        <v>0</v>
      </c>
      <c r="X32" s="71">
        <f>SUM(H32,L32,P32)</f>
        <v>0</v>
      </c>
    </row>
    <row r="33" spans="1:24" ht="18" customHeight="1" hidden="1">
      <c r="A33" s="67">
        <v>163026</v>
      </c>
      <c r="B33" s="80" t="s">
        <v>31</v>
      </c>
      <c r="C33" s="69">
        <v>1</v>
      </c>
      <c r="D33" s="67">
        <v>40</v>
      </c>
      <c r="E33" s="70"/>
      <c r="F33" s="70"/>
      <c r="G33" s="70"/>
      <c r="H33" s="71"/>
      <c r="I33" s="70"/>
      <c r="J33" s="70"/>
      <c r="K33" s="70"/>
      <c r="L33" s="71"/>
      <c r="M33" s="70"/>
      <c r="N33" s="70"/>
      <c r="O33" s="70"/>
      <c r="P33" s="71"/>
      <c r="Q33" s="72">
        <f>COUNT(H33,L33,P33)</f>
        <v>0</v>
      </c>
      <c r="R33" s="73">
        <f t="shared" si="4"/>
        <v>0</v>
      </c>
      <c r="S33" s="73">
        <f t="shared" si="4"/>
        <v>0</v>
      </c>
      <c r="T33" s="73">
        <f>MAX(G33,K33,O33)</f>
        <v>0</v>
      </c>
      <c r="U33" s="74">
        <f>IF(R33&gt;0,S33/R33,0)</f>
        <v>0</v>
      </c>
      <c r="V33" s="74">
        <f>IF(Q33&gt;0,IF(D33&gt;0,S33/D33,0)*100/Q33,0)</f>
        <v>0</v>
      </c>
      <c r="W33" s="74">
        <f>IF(C33&gt;0,U33/C33,0)*100</f>
        <v>0</v>
      </c>
      <c r="X33" s="71">
        <f>SUM(H33,L33,P33)</f>
        <v>0</v>
      </c>
    </row>
    <row r="34" spans="1:24" ht="18" customHeight="1" hidden="1">
      <c r="A34" s="67">
        <v>216508</v>
      </c>
      <c r="B34" s="68" t="s">
        <v>32</v>
      </c>
      <c r="C34" s="69">
        <v>0.86</v>
      </c>
      <c r="D34" s="67">
        <v>35</v>
      </c>
      <c r="E34" s="70"/>
      <c r="F34" s="70"/>
      <c r="G34" s="70"/>
      <c r="H34" s="71"/>
      <c r="I34" s="70"/>
      <c r="J34" s="70"/>
      <c r="K34" s="70"/>
      <c r="L34" s="71"/>
      <c r="M34" s="70"/>
      <c r="N34" s="70"/>
      <c r="O34" s="70"/>
      <c r="P34" s="71"/>
      <c r="Q34" s="72">
        <f>COUNT(H34,L34,P34)</f>
        <v>0</v>
      </c>
      <c r="R34" s="73">
        <f t="shared" si="4"/>
        <v>0</v>
      </c>
      <c r="S34" s="73">
        <f t="shared" si="4"/>
        <v>0</v>
      </c>
      <c r="T34" s="73">
        <f>MAX(G34,K34,O34)</f>
        <v>0</v>
      </c>
      <c r="U34" s="74">
        <f>IF(R34&gt;0,S34/R34,0)</f>
        <v>0</v>
      </c>
      <c r="V34" s="74">
        <f>IF(Q34&gt;0,IF(D34&gt;0,S34/D34,0)*100/Q34,0)</f>
        <v>0</v>
      </c>
      <c r="W34" s="74">
        <f>IF(C34&gt;0,U34/C34,0)*100</f>
        <v>0</v>
      </c>
      <c r="X34" s="71">
        <f>SUM(H34,L34,P34)</f>
        <v>0</v>
      </c>
    </row>
    <row r="35" spans="1:24" ht="18" customHeight="1" hidden="1">
      <c r="A35" s="117">
        <v>206822</v>
      </c>
      <c r="B35" s="118" t="s">
        <v>33</v>
      </c>
      <c r="C35" s="119">
        <v>1.18</v>
      </c>
      <c r="D35" s="117">
        <v>40</v>
      </c>
      <c r="E35" s="73"/>
      <c r="F35" s="73"/>
      <c r="G35" s="73"/>
      <c r="H35" s="79"/>
      <c r="I35" s="73"/>
      <c r="J35" s="73"/>
      <c r="K35" s="73"/>
      <c r="L35" s="79"/>
      <c r="M35" s="73"/>
      <c r="N35" s="73"/>
      <c r="O35" s="73"/>
      <c r="P35" s="79"/>
      <c r="Q35" s="72">
        <f>COUNT(H35,L35,P35)</f>
        <v>0</v>
      </c>
      <c r="R35" s="73">
        <f t="shared" si="4"/>
        <v>0</v>
      </c>
      <c r="S35" s="73">
        <f t="shared" si="4"/>
        <v>0</v>
      </c>
      <c r="T35" s="73">
        <f>MAX(G35,K35,O35)</f>
        <v>0</v>
      </c>
      <c r="U35" s="74">
        <f>IF(R35&gt;0,S35/R35,0)</f>
        <v>0</v>
      </c>
      <c r="V35" s="74">
        <f>IF(Q35&gt;0,IF(D35&gt;0,S35/D35,0)*100/Q35,0)</f>
        <v>0</v>
      </c>
      <c r="W35" s="74">
        <f>IF(C35&gt;0,U35/C35,0)*100</f>
        <v>0</v>
      </c>
      <c r="X35" s="71">
        <f>SUM(H35,L35,P35)</f>
        <v>0</v>
      </c>
    </row>
    <row r="36" spans="1:7" ht="24.75" customHeight="1">
      <c r="A36" s="165" t="s">
        <v>38</v>
      </c>
      <c r="B36" s="165"/>
      <c r="C36" s="165"/>
      <c r="D36" s="165"/>
      <c r="E36" s="165"/>
      <c r="F36" s="165"/>
      <c r="G36" s="165"/>
    </row>
  </sheetData>
  <sheetProtection/>
  <mergeCells count="27">
    <mergeCell ref="A36:G36"/>
    <mergeCell ref="I10:L10"/>
    <mergeCell ref="M10:P10"/>
    <mergeCell ref="A10:D10"/>
    <mergeCell ref="I24:L24"/>
    <mergeCell ref="M24:P24"/>
    <mergeCell ref="A17:D17"/>
    <mergeCell ref="A3:D3"/>
    <mergeCell ref="E3:H3"/>
    <mergeCell ref="I3:L3"/>
    <mergeCell ref="M3:P3"/>
    <mergeCell ref="Q10:X10"/>
    <mergeCell ref="Q17:X17"/>
    <mergeCell ref="E17:H17"/>
    <mergeCell ref="I17:L17"/>
    <mergeCell ref="M17:P17"/>
    <mergeCell ref="E10:H10"/>
    <mergeCell ref="A1:X2"/>
    <mergeCell ref="Q24:X24"/>
    <mergeCell ref="A31:D31"/>
    <mergeCell ref="E31:H31"/>
    <mergeCell ref="I31:L31"/>
    <mergeCell ref="M31:P31"/>
    <mergeCell ref="Q31:X31"/>
    <mergeCell ref="A24:D24"/>
    <mergeCell ref="E24:H24"/>
    <mergeCell ref="Q3:X3"/>
  </mergeCells>
  <printOptions horizontalCentered="1"/>
  <pageMargins left="0" right="0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">
      <selection activeCell="O6" sqref="O6"/>
    </sheetView>
  </sheetViews>
  <sheetFormatPr defaultColWidth="9.140625" defaultRowHeight="12.75"/>
  <cols>
    <col min="1" max="1" width="5.7109375" style="0" customWidth="1"/>
    <col min="2" max="2" width="8.140625" style="2" customWidth="1"/>
    <col min="3" max="3" width="14.421875" style="0" customWidth="1"/>
    <col min="4" max="5" width="8.00390625" style="0" customWidth="1"/>
    <col min="6" max="6" width="7.140625" style="0" customWidth="1"/>
    <col min="7" max="7" width="7.8515625" style="0" customWidth="1"/>
    <col min="8" max="8" width="8.28125" style="0" customWidth="1"/>
    <col min="9" max="9" width="7.28125" style="0" customWidth="1"/>
  </cols>
  <sheetData>
    <row r="1" spans="2:10" ht="24" customHeight="1">
      <c r="B1" s="11" t="s">
        <v>41</v>
      </c>
      <c r="C1" s="12"/>
      <c r="D1" s="12"/>
      <c r="E1" s="12"/>
      <c r="F1" s="12"/>
      <c r="G1" s="12"/>
      <c r="H1" s="12"/>
      <c r="J1" s="120" t="s">
        <v>40</v>
      </c>
    </row>
    <row r="2" ht="8.25" customHeight="1"/>
    <row r="3" spans="2:11" ht="17.25" customHeight="1">
      <c r="B3" s="1" t="s">
        <v>42</v>
      </c>
      <c r="C3" s="14"/>
      <c r="D3" s="13"/>
      <c r="E3" s="13"/>
      <c r="F3" s="13"/>
      <c r="G3" s="13"/>
      <c r="I3" s="166">
        <v>42492</v>
      </c>
      <c r="J3" s="166"/>
      <c r="K3" s="166"/>
    </row>
    <row r="4" spans="1:11" ht="15.75" customHeight="1" thickBot="1">
      <c r="A4" s="3"/>
      <c r="B4" s="36"/>
      <c r="C4" s="3"/>
      <c r="D4" s="3"/>
      <c r="E4" s="3"/>
      <c r="F4" s="3"/>
      <c r="G4" s="3"/>
      <c r="H4" s="3"/>
      <c r="I4" s="3"/>
      <c r="J4" s="3"/>
      <c r="K4" s="3"/>
    </row>
    <row r="5" spans="1:11" ht="18.75" customHeight="1" thickBot="1" thickTop="1">
      <c r="A5" s="8"/>
      <c r="B5" s="37"/>
      <c r="C5" s="9"/>
      <c r="D5" s="10" t="s">
        <v>7</v>
      </c>
      <c r="E5" s="10"/>
      <c r="F5" s="15">
        <f>Poules!Q5</f>
        <v>3</v>
      </c>
      <c r="G5" s="3"/>
      <c r="H5" s="3"/>
      <c r="I5" s="3"/>
      <c r="J5" s="3"/>
      <c r="K5" s="3"/>
    </row>
    <row r="6" ht="13.5" thickTop="1"/>
    <row r="7" spans="1:11" ht="15.75" customHeight="1">
      <c r="A7" s="167" t="s">
        <v>43</v>
      </c>
      <c r="B7" s="168"/>
      <c r="C7" s="168"/>
      <c r="D7" s="168"/>
      <c r="E7" s="168"/>
      <c r="F7" s="168"/>
      <c r="G7" s="168"/>
      <c r="H7" s="168"/>
      <c r="I7" s="168"/>
      <c r="J7" s="168"/>
      <c r="K7" s="169"/>
    </row>
    <row r="8" spans="1:11" ht="12.75">
      <c r="A8" s="22" t="s">
        <v>8</v>
      </c>
      <c r="B8" s="25" t="s">
        <v>22</v>
      </c>
      <c r="C8" s="30" t="s">
        <v>9</v>
      </c>
      <c r="D8" s="4" t="s">
        <v>10</v>
      </c>
      <c r="E8" s="104" t="s">
        <v>12</v>
      </c>
      <c r="F8" s="4" t="s">
        <v>11</v>
      </c>
      <c r="G8" s="4" t="s">
        <v>13</v>
      </c>
      <c r="H8" s="31" t="s">
        <v>0</v>
      </c>
      <c r="I8" s="34" t="s">
        <v>14</v>
      </c>
      <c r="J8" s="4" t="s">
        <v>15</v>
      </c>
      <c r="K8" s="32" t="s">
        <v>16</v>
      </c>
    </row>
    <row r="9" spans="1:11" ht="12.75">
      <c r="A9" s="40">
        <v>1</v>
      </c>
      <c r="B9" s="41">
        <f>Poules!A5</f>
        <v>109927</v>
      </c>
      <c r="C9" s="42" t="str">
        <f>Poules!B5</f>
        <v>J. Middel</v>
      </c>
      <c r="D9" s="43">
        <f>Poules!Q5</f>
        <v>3</v>
      </c>
      <c r="E9" s="105">
        <f>Poules!X5</f>
        <v>3</v>
      </c>
      <c r="F9" s="45">
        <f>Poules!S5</f>
        <v>82</v>
      </c>
      <c r="G9" s="45">
        <f>Poules!R5</f>
        <v>138</v>
      </c>
      <c r="H9" s="124">
        <f>Poules!U5</f>
        <v>0.5942028985507246</v>
      </c>
      <c r="I9" s="47">
        <f>Poules!T5</f>
        <v>7</v>
      </c>
      <c r="J9" s="48">
        <f>Poules!V5</f>
        <v>97.6190476190476</v>
      </c>
      <c r="K9" s="49">
        <f>Poules!W5</f>
        <v>86.99896025632864</v>
      </c>
    </row>
    <row r="10" spans="1:11" ht="12.75">
      <c r="A10" s="16">
        <v>2</v>
      </c>
      <c r="B10" s="26">
        <f>Poules!A6</f>
        <v>206460</v>
      </c>
      <c r="C10" s="29" t="str">
        <f>Poules!B6</f>
        <v>G. Sessink</v>
      </c>
      <c r="D10" s="23">
        <f>Poules!Q6</f>
        <v>1</v>
      </c>
      <c r="E10" s="106">
        <f>Poules!X6</f>
        <v>1</v>
      </c>
      <c r="F10" s="17">
        <f>Poules!S6</f>
        <v>62</v>
      </c>
      <c r="G10" s="17">
        <f>Poules!R6</f>
        <v>125</v>
      </c>
      <c r="H10" s="125">
        <f>Poules!U6</f>
        <v>0.496</v>
      </c>
      <c r="I10" s="33">
        <f>Poules!T6</f>
        <v>6</v>
      </c>
      <c r="J10" s="24">
        <f>Poules!V6</f>
        <v>221.42857142857144</v>
      </c>
      <c r="K10" s="28">
        <f>Poules!W6</f>
        <v>80.38897893030794</v>
      </c>
    </row>
    <row r="11" spans="1:11" ht="12.75">
      <c r="A11" s="16">
        <v>3</v>
      </c>
      <c r="B11" s="26">
        <f>Poules!A7</f>
        <v>202361</v>
      </c>
      <c r="C11" s="29" t="str">
        <f>Poules!B7</f>
        <v>D. Wayboer</v>
      </c>
      <c r="D11" s="23">
        <f>Poules!Q7</f>
        <v>3</v>
      </c>
      <c r="E11" s="106">
        <f>Poules!X7</f>
        <v>2</v>
      </c>
      <c r="F11" s="17">
        <f>Poules!S7</f>
        <v>79</v>
      </c>
      <c r="G11" s="17">
        <f>Poules!R7</f>
        <v>146</v>
      </c>
      <c r="H11" s="125">
        <f>Poules!U7</f>
        <v>0.541095890410959</v>
      </c>
      <c r="I11" s="33">
        <f>Poules!T7</f>
        <v>6</v>
      </c>
      <c r="J11" s="24">
        <f>Poules!V7</f>
        <v>94.04761904761905</v>
      </c>
      <c r="K11" s="28">
        <f>Poules!W7</f>
        <v>88.27012894142887</v>
      </c>
    </row>
    <row r="12" spans="1:11" ht="12.75">
      <c r="A12" s="50">
        <v>4</v>
      </c>
      <c r="B12" s="51">
        <f>Poules!A8</f>
        <v>109807</v>
      </c>
      <c r="C12" s="52" t="str">
        <f>Poules!B8</f>
        <v>B. Kablau  *</v>
      </c>
      <c r="D12" s="53">
        <f>Poules!Q8</f>
        <v>3</v>
      </c>
      <c r="E12" s="107">
        <f>Poules!X8</f>
        <v>6</v>
      </c>
      <c r="F12" s="38">
        <f>Poules!S8</f>
        <v>72</v>
      </c>
      <c r="G12" s="38">
        <f>Poules!R8</f>
        <v>129</v>
      </c>
      <c r="H12" s="126">
        <f>Poules!U8</f>
        <v>0.5581395348837209</v>
      </c>
      <c r="I12" s="56">
        <f>Poules!T8</f>
        <v>5</v>
      </c>
      <c r="J12" s="20">
        <f>Poules!V8</f>
        <v>100</v>
      </c>
      <c r="K12" s="57">
        <f>Poules!W8</f>
        <v>98.61122524447367</v>
      </c>
    </row>
    <row r="13" spans="1:11" ht="19.5" customHeight="1">
      <c r="A13" s="18" t="s">
        <v>19</v>
      </c>
      <c r="B13" s="38"/>
      <c r="C13" s="19"/>
      <c r="D13" s="19" t="s">
        <v>21</v>
      </c>
      <c r="E13" s="123">
        <f>(SUM(Poules!C5:C8)/4)</f>
        <v>0.61975</v>
      </c>
      <c r="F13" s="19"/>
      <c r="G13" s="19" t="s">
        <v>20</v>
      </c>
      <c r="H13" s="123">
        <f>(SUM(H9:H12)/4)</f>
        <v>0.5473595809613512</v>
      </c>
      <c r="I13" s="19"/>
      <c r="J13" s="19"/>
      <c r="K13" s="21"/>
    </row>
    <row r="14" spans="1:11" ht="19.5" customHeight="1">
      <c r="A14" s="39"/>
      <c r="B14" s="17"/>
      <c r="C14" s="39"/>
      <c r="D14" s="39"/>
      <c r="E14" s="24"/>
      <c r="F14" s="39"/>
      <c r="G14" s="39"/>
      <c r="H14" s="24"/>
      <c r="I14" s="39"/>
      <c r="J14" s="39"/>
      <c r="K14" s="39"/>
    </row>
    <row r="15" ht="18" customHeight="1"/>
    <row r="16" spans="1:11" ht="15.75" customHeight="1">
      <c r="A16" s="167" t="s">
        <v>44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9"/>
    </row>
    <row r="17" spans="1:11" ht="12.75">
      <c r="A17" s="22" t="s">
        <v>8</v>
      </c>
      <c r="B17" s="25" t="s">
        <v>22</v>
      </c>
      <c r="C17" s="30" t="s">
        <v>9</v>
      </c>
      <c r="D17" s="4" t="s">
        <v>10</v>
      </c>
      <c r="E17" s="104" t="s">
        <v>12</v>
      </c>
      <c r="F17" s="4" t="s">
        <v>11</v>
      </c>
      <c r="G17" s="4" t="s">
        <v>13</v>
      </c>
      <c r="H17" s="31" t="s">
        <v>0</v>
      </c>
      <c r="I17" s="34" t="s">
        <v>14</v>
      </c>
      <c r="J17" s="4" t="s">
        <v>15</v>
      </c>
      <c r="K17" s="32" t="s">
        <v>16</v>
      </c>
    </row>
    <row r="18" spans="1:11" ht="12.75">
      <c r="A18" s="40">
        <v>1</v>
      </c>
      <c r="B18" s="41">
        <f>Poules!A12</f>
        <v>156164</v>
      </c>
      <c r="C18" s="42" t="str">
        <f>Poules!B12</f>
        <v>E. Buitenhuis </v>
      </c>
      <c r="D18" s="43">
        <f>Poules!Q12</f>
        <v>3</v>
      </c>
      <c r="E18" s="105">
        <f>Poules!X12</f>
        <v>0</v>
      </c>
      <c r="F18" s="45">
        <f>Poules!S12</f>
        <v>28</v>
      </c>
      <c r="G18" s="45">
        <f>Poules!R12</f>
        <v>119</v>
      </c>
      <c r="H18" s="124">
        <f>Poules!U12</f>
        <v>0.23529411764705882</v>
      </c>
      <c r="I18" s="47">
        <f>Poules!T12</f>
        <v>3</v>
      </c>
      <c r="J18" s="48">
        <f>Poules!V12</f>
        <v>51.851851851851855</v>
      </c>
      <c r="K18" s="49">
        <f>Poules!W12</f>
        <v>53.84304751648943</v>
      </c>
    </row>
    <row r="19" spans="1:11" ht="12.75">
      <c r="A19" s="16">
        <v>2</v>
      </c>
      <c r="B19" s="26">
        <f>Poules!A13</f>
        <v>142806</v>
      </c>
      <c r="C19" s="29" t="str">
        <f>Poules!B13</f>
        <v>T. Reintjes</v>
      </c>
      <c r="D19" s="23">
        <f>Poules!Q13</f>
        <v>3</v>
      </c>
      <c r="E19" s="106">
        <f>Poules!X13</f>
        <v>4</v>
      </c>
      <c r="F19" s="17">
        <f>Poules!S13</f>
        <v>44</v>
      </c>
      <c r="G19" s="17">
        <f>Poules!R13</f>
        <v>121</v>
      </c>
      <c r="H19" s="125">
        <f>Poules!U13</f>
        <v>0.36363636363636365</v>
      </c>
      <c r="I19" s="33">
        <f>Poules!T13</f>
        <v>2</v>
      </c>
      <c r="J19" s="24">
        <f>Poules!V13</f>
        <v>81.48148148148148</v>
      </c>
      <c r="K19" s="28">
        <f>Poules!W13</f>
        <v>86.78672163159037</v>
      </c>
    </row>
    <row r="20" spans="1:11" ht="12.75">
      <c r="A20" s="16">
        <v>3</v>
      </c>
      <c r="B20" s="26">
        <f>Poules!A14</f>
        <v>210242</v>
      </c>
      <c r="C20" s="29" t="str">
        <f>Poules!B14</f>
        <v>P. Oosterhuis *</v>
      </c>
      <c r="D20" s="23">
        <f>Poules!Q14</f>
        <v>3</v>
      </c>
      <c r="E20" s="106">
        <f>Poules!X14</f>
        <v>4</v>
      </c>
      <c r="F20" s="17">
        <f>Poules!S14</f>
        <v>48</v>
      </c>
      <c r="G20" s="17">
        <f>Poules!R14</f>
        <v>115</v>
      </c>
      <c r="H20" s="125">
        <f>Poules!U14</f>
        <v>0.41739130434782606</v>
      </c>
      <c r="I20" s="33">
        <f>Poules!T14</f>
        <v>3</v>
      </c>
      <c r="J20" s="24">
        <f>Poules!V14</f>
        <v>88.88888888888887</v>
      </c>
      <c r="K20" s="28">
        <f>Poules!W14</f>
        <v>100.33444816053512</v>
      </c>
    </row>
    <row r="21" spans="1:11" ht="12.75">
      <c r="A21" s="50">
        <v>4</v>
      </c>
      <c r="B21" s="51">
        <f>Poules!A15</f>
        <v>138406</v>
      </c>
      <c r="C21" s="52" t="str">
        <f>Poules!B15</f>
        <v>F. de Ridder</v>
      </c>
      <c r="D21" s="53">
        <f>Poules!Q15</f>
        <v>3</v>
      </c>
      <c r="E21" s="107">
        <f>Poules!X15</f>
        <v>4</v>
      </c>
      <c r="F21" s="38">
        <f>Poules!S15</f>
        <v>49</v>
      </c>
      <c r="G21" s="38">
        <f>Poules!R15</f>
        <v>123</v>
      </c>
      <c r="H21" s="126">
        <f>Poules!U15</f>
        <v>0.3983739837398374</v>
      </c>
      <c r="I21" s="56">
        <f>Poules!T15</f>
        <v>4</v>
      </c>
      <c r="J21" s="20">
        <f>Poules!V15</f>
        <v>90.74074074074075</v>
      </c>
      <c r="K21" s="57">
        <f>Poules!W15</f>
        <v>98.12167087188112</v>
      </c>
    </row>
    <row r="22" spans="1:11" ht="19.5" customHeight="1">
      <c r="A22" s="18" t="s">
        <v>19</v>
      </c>
      <c r="B22" s="38"/>
      <c r="C22" s="19"/>
      <c r="D22" s="19" t="s">
        <v>21</v>
      </c>
      <c r="E22" s="123">
        <f>(SUM(Poules!C12:C15)/4)</f>
        <v>0.4195</v>
      </c>
      <c r="F22" s="19"/>
      <c r="G22" s="19" t="s">
        <v>20</v>
      </c>
      <c r="H22" s="123">
        <f>(SUM(H18:H21)/4)</f>
        <v>0.3536739423427715</v>
      </c>
      <c r="I22" s="19"/>
      <c r="J22" s="19"/>
      <c r="K22" s="21"/>
    </row>
    <row r="23" spans="1:11" ht="19.5" customHeight="1">
      <c r="A23" s="39"/>
      <c r="B23" s="17"/>
      <c r="C23" s="39"/>
      <c r="D23" s="39"/>
      <c r="E23" s="24"/>
      <c r="F23" s="39"/>
      <c r="G23" s="39"/>
      <c r="H23" s="24"/>
      <c r="I23" s="39"/>
      <c r="J23" s="39"/>
      <c r="K23" s="39"/>
    </row>
    <row r="24" ht="18" customHeight="1"/>
    <row r="25" spans="1:12" ht="15.75" customHeight="1">
      <c r="A25" s="167" t="s">
        <v>45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58"/>
    </row>
    <row r="26" spans="1:11" ht="12.75">
      <c r="A26" s="22" t="s">
        <v>8</v>
      </c>
      <c r="B26" s="25" t="s">
        <v>22</v>
      </c>
      <c r="C26" s="30" t="s">
        <v>9</v>
      </c>
      <c r="D26" s="4" t="s">
        <v>10</v>
      </c>
      <c r="E26" s="104" t="s">
        <v>12</v>
      </c>
      <c r="F26" s="4" t="s">
        <v>11</v>
      </c>
      <c r="G26" s="4" t="s">
        <v>13</v>
      </c>
      <c r="H26" s="31" t="s">
        <v>0</v>
      </c>
      <c r="I26" s="34" t="s">
        <v>14</v>
      </c>
      <c r="J26" s="4" t="s">
        <v>15</v>
      </c>
      <c r="K26" s="32" t="s">
        <v>16</v>
      </c>
    </row>
    <row r="27" spans="1:11" ht="12.75">
      <c r="A27" s="40">
        <v>1</v>
      </c>
      <c r="B27" s="41">
        <f>Poules!A19</f>
        <v>172634</v>
      </c>
      <c r="C27" s="59" t="str">
        <f>Poules!B19</f>
        <v>B. Haverkamp</v>
      </c>
      <c r="D27" s="43">
        <f>Poules!Q19</f>
        <v>3</v>
      </c>
      <c r="E27" s="105">
        <f>Poules!X19</f>
        <v>0</v>
      </c>
      <c r="F27" s="45">
        <f>Poules!S19</f>
        <v>29</v>
      </c>
      <c r="G27" s="45">
        <f>Poules!R19</f>
        <v>116</v>
      </c>
      <c r="H27" s="124">
        <f>Poules!U19</f>
        <v>0.25</v>
      </c>
      <c r="I27" s="47">
        <f>Poules!T19</f>
        <v>3</v>
      </c>
      <c r="J27" s="48">
        <f>Poules!V19</f>
        <v>48.333333333333336</v>
      </c>
      <c r="K27" s="49">
        <f>Poules!W19</f>
        <v>55.06607929515418</v>
      </c>
    </row>
    <row r="28" spans="1:11" ht="12.75">
      <c r="A28" s="16">
        <v>2</v>
      </c>
      <c r="B28" s="26">
        <f>Poules!A20</f>
        <v>222407</v>
      </c>
      <c r="C28" s="60" t="str">
        <f>Poules!B20</f>
        <v>W. Linthorst</v>
      </c>
      <c r="D28" s="23">
        <f>Poules!Q20</f>
        <v>3</v>
      </c>
      <c r="E28" s="106">
        <f>Poules!X20</f>
        <v>2</v>
      </c>
      <c r="F28" s="17">
        <f>Poules!S20</f>
        <v>39</v>
      </c>
      <c r="G28" s="17">
        <f>Poules!R20</f>
        <v>126</v>
      </c>
      <c r="H28" s="125">
        <f>Poules!U20</f>
        <v>0.30952380952380953</v>
      </c>
      <c r="I28" s="33">
        <f>Poules!T20</f>
        <v>3</v>
      </c>
      <c r="J28" s="24">
        <f>Poules!V20</f>
        <v>81.25</v>
      </c>
      <c r="K28" s="28">
        <f>Poules!W20</f>
        <v>78.36045810729355</v>
      </c>
    </row>
    <row r="29" spans="1:11" ht="12.75">
      <c r="A29" s="16">
        <v>3</v>
      </c>
      <c r="B29" s="26">
        <f>Poules!A21</f>
        <v>221248</v>
      </c>
      <c r="C29" s="60" t="str">
        <f>Poules!B21</f>
        <v>H. de Keyzer *</v>
      </c>
      <c r="D29" s="23">
        <f>Poules!Q21</f>
        <v>3</v>
      </c>
      <c r="E29" s="106">
        <f>Poules!X21</f>
        <v>6</v>
      </c>
      <c r="F29" s="17">
        <f>Poules!S21</f>
        <v>36</v>
      </c>
      <c r="G29" s="17">
        <f>Poules!R21</f>
        <v>122</v>
      </c>
      <c r="H29" s="125">
        <f>Poules!U21</f>
        <v>0.29508196721311475</v>
      </c>
      <c r="I29" s="33">
        <f>Poules!T21</f>
        <v>4</v>
      </c>
      <c r="J29" s="24">
        <f>Poules!V21</f>
        <v>100</v>
      </c>
      <c r="K29" s="28">
        <f>Poules!W21</f>
        <v>108.886334764987</v>
      </c>
    </row>
    <row r="30" spans="1:11" ht="12.75">
      <c r="A30" s="50">
        <v>4</v>
      </c>
      <c r="B30" s="51">
        <f>Poules!A22</f>
        <v>212992</v>
      </c>
      <c r="C30" s="61" t="str">
        <f>Poules!B22</f>
        <v>W. Zuur</v>
      </c>
      <c r="D30" s="53">
        <f>Poules!Q22</f>
        <v>3</v>
      </c>
      <c r="E30" s="107">
        <f>Poules!X22</f>
        <v>4</v>
      </c>
      <c r="F30" s="38">
        <f>Poules!S22</f>
        <v>32</v>
      </c>
      <c r="G30" s="38">
        <f>Poules!R22</f>
        <v>96</v>
      </c>
      <c r="H30" s="126">
        <f>Poules!U22</f>
        <v>0.3333333333333333</v>
      </c>
      <c r="I30" s="56">
        <f>Poules!T22</f>
        <v>3</v>
      </c>
      <c r="J30" s="20">
        <f>Poules!V22</f>
        <v>88.88888888888887</v>
      </c>
      <c r="K30" s="57">
        <f>Poules!W22</f>
        <v>129.19896640826875</v>
      </c>
    </row>
    <row r="31" spans="1:11" ht="19.5" customHeight="1">
      <c r="A31" s="18" t="s">
        <v>19</v>
      </c>
      <c r="B31" s="38"/>
      <c r="C31" s="19"/>
      <c r="D31" s="19" t="s">
        <v>21</v>
      </c>
      <c r="E31" s="123">
        <f>(SUM(Poules!C19:C22)/4)</f>
        <v>0.34450000000000003</v>
      </c>
      <c r="F31" s="19"/>
      <c r="G31" s="19" t="s">
        <v>20</v>
      </c>
      <c r="H31" s="123">
        <f>(SUM(H27:H30)/4)</f>
        <v>0.2969847775175644</v>
      </c>
      <c r="I31" s="19"/>
      <c r="J31" s="19"/>
      <c r="K31" s="21"/>
    </row>
    <row r="32" spans="1:11" ht="19.5" customHeight="1">
      <c r="A32" s="39"/>
      <c r="B32" s="17"/>
      <c r="C32" s="39"/>
      <c r="D32" s="39"/>
      <c r="E32" s="24"/>
      <c r="F32" s="39"/>
      <c r="G32" s="39"/>
      <c r="H32" s="24"/>
      <c r="I32" s="39"/>
      <c r="J32" s="39"/>
      <c r="K32" s="39"/>
    </row>
    <row r="33" ht="18" customHeight="1" hidden="1"/>
    <row r="34" spans="1:11" ht="15.75" customHeight="1" hidden="1">
      <c r="A34" s="167" t="s">
        <v>24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9"/>
    </row>
    <row r="35" spans="1:11" ht="12.75" hidden="1">
      <c r="A35" s="81" t="s">
        <v>8</v>
      </c>
      <c r="B35" s="25" t="s">
        <v>22</v>
      </c>
      <c r="C35" s="82" t="s">
        <v>9</v>
      </c>
      <c r="D35" s="83" t="s">
        <v>10</v>
      </c>
      <c r="E35" s="84" t="s">
        <v>12</v>
      </c>
      <c r="F35" s="83" t="s">
        <v>11</v>
      </c>
      <c r="G35" s="83" t="s">
        <v>13</v>
      </c>
      <c r="H35" s="25" t="s">
        <v>0</v>
      </c>
      <c r="I35" s="85" t="s">
        <v>14</v>
      </c>
      <c r="J35" s="83" t="s">
        <v>15</v>
      </c>
      <c r="K35" s="86" t="s">
        <v>16</v>
      </c>
    </row>
    <row r="36" spans="1:11" ht="12.75" hidden="1">
      <c r="A36" s="40">
        <v>1</v>
      </c>
      <c r="B36" s="41">
        <f>Poules!A26</f>
        <v>215224</v>
      </c>
      <c r="C36" s="42" t="str">
        <f>Poules!B26</f>
        <v>Roorda A.</v>
      </c>
      <c r="D36" s="43">
        <f>Poules!Q26</f>
        <v>0</v>
      </c>
      <c r="E36" s="44">
        <f>Poules!X26</f>
        <v>0</v>
      </c>
      <c r="F36" s="45">
        <f>Poules!S26</f>
        <v>0</v>
      </c>
      <c r="G36" s="45">
        <f>Poules!R26</f>
        <v>0</v>
      </c>
      <c r="H36" s="46">
        <f>Poules!U26</f>
        <v>0</v>
      </c>
      <c r="I36" s="47">
        <f>Poules!T26</f>
        <v>0</v>
      </c>
      <c r="J36" s="48">
        <f>Poules!V26</f>
        <v>0</v>
      </c>
      <c r="K36" s="49">
        <f>Poules!W26</f>
        <v>0</v>
      </c>
    </row>
    <row r="37" spans="1:11" ht="12.75" hidden="1">
      <c r="A37" s="16">
        <v>2</v>
      </c>
      <c r="B37" s="26">
        <f>Poules!A27</f>
        <v>216442</v>
      </c>
      <c r="C37" s="29" t="str">
        <f>Poules!B27</f>
        <v>Eerenstein A.</v>
      </c>
      <c r="D37" s="23">
        <f>Poules!Q27</f>
        <v>0</v>
      </c>
      <c r="E37" s="35">
        <f>Poules!X27</f>
        <v>0</v>
      </c>
      <c r="F37" s="17">
        <f>Poules!S27</f>
        <v>0</v>
      </c>
      <c r="G37" s="17">
        <f>Poules!R27</f>
        <v>0</v>
      </c>
      <c r="H37" s="27">
        <f>Poules!U27</f>
        <v>0</v>
      </c>
      <c r="I37" s="33">
        <f>Poules!T27</f>
        <v>0</v>
      </c>
      <c r="J37" s="24">
        <f>Poules!V27</f>
        <v>0</v>
      </c>
      <c r="K37" s="28">
        <f>Poules!W27</f>
        <v>0</v>
      </c>
    </row>
    <row r="38" spans="1:11" ht="12.75" hidden="1">
      <c r="A38" s="16">
        <v>3</v>
      </c>
      <c r="B38" s="26">
        <f>Poules!A28</f>
        <v>212922</v>
      </c>
      <c r="C38" s="29" t="str">
        <f>Poules!B28</f>
        <v>Schutte H.</v>
      </c>
      <c r="D38" s="23">
        <f>Poules!Q28</f>
        <v>0</v>
      </c>
      <c r="E38" s="35">
        <f>Poules!X28</f>
        <v>0</v>
      </c>
      <c r="F38" s="17">
        <f>Poules!S28</f>
        <v>0</v>
      </c>
      <c r="G38" s="17">
        <f>Poules!R28</f>
        <v>0</v>
      </c>
      <c r="H38" s="27">
        <f>Poules!U28</f>
        <v>0</v>
      </c>
      <c r="I38" s="33">
        <f>Poules!T28</f>
        <v>0</v>
      </c>
      <c r="J38" s="24">
        <f>Poules!V28</f>
        <v>0</v>
      </c>
      <c r="K38" s="28">
        <f>Poules!W28</f>
        <v>0</v>
      </c>
    </row>
    <row r="39" spans="1:11" ht="12.75" hidden="1">
      <c r="A39" s="50">
        <v>4</v>
      </c>
      <c r="B39" s="51">
        <f>Poules!A29</f>
        <v>209212</v>
      </c>
      <c r="C39" s="52" t="str">
        <f>Poules!B29</f>
        <v>Zuur W.</v>
      </c>
      <c r="D39" s="53">
        <f>Poules!Q29</f>
        <v>0</v>
      </c>
      <c r="E39" s="54">
        <f>Poules!X29</f>
        <v>0</v>
      </c>
      <c r="F39" s="38">
        <f>Poules!S29</f>
        <v>0</v>
      </c>
      <c r="G39" s="38">
        <f>Poules!R29</f>
        <v>0</v>
      </c>
      <c r="H39" s="55">
        <f>Poules!U29</f>
        <v>0</v>
      </c>
      <c r="I39" s="56">
        <f>Poules!T29</f>
        <v>0</v>
      </c>
      <c r="J39" s="20">
        <f>Poules!V29</f>
        <v>0</v>
      </c>
      <c r="K39" s="57">
        <f>Poules!W29</f>
        <v>0</v>
      </c>
    </row>
    <row r="40" spans="1:11" ht="19.5" customHeight="1" hidden="1">
      <c r="A40" s="18" t="s">
        <v>19</v>
      </c>
      <c r="B40" s="38"/>
      <c r="C40" s="19"/>
      <c r="D40" s="19" t="s">
        <v>21</v>
      </c>
      <c r="E40" s="20">
        <f>(SUM(Poules!C26:C29)/4)</f>
        <v>1.3225</v>
      </c>
      <c r="F40" s="19"/>
      <c r="G40" s="19" t="s">
        <v>20</v>
      </c>
      <c r="H40" s="20">
        <f>(SUM(H36:H39)/4)</f>
        <v>0</v>
      </c>
      <c r="I40" s="19"/>
      <c r="J40" s="19"/>
      <c r="K40" s="21"/>
    </row>
    <row r="41" spans="1:11" ht="19.5" customHeight="1" hidden="1">
      <c r="A41" s="39"/>
      <c r="B41" s="17"/>
      <c r="C41" s="39"/>
      <c r="D41" s="39"/>
      <c r="E41" s="24"/>
      <c r="F41" s="39"/>
      <c r="G41" s="39"/>
      <c r="H41" s="24"/>
      <c r="I41" s="39"/>
      <c r="J41" s="39"/>
      <c r="K41" s="39"/>
    </row>
    <row r="42" ht="18" customHeight="1" hidden="1"/>
    <row r="43" spans="1:12" ht="15.75" customHeight="1" hidden="1">
      <c r="A43" s="167" t="s">
        <v>25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9"/>
      <c r="L43" s="58"/>
    </row>
    <row r="44" spans="1:11" ht="12.75" hidden="1">
      <c r="A44" s="81" t="s">
        <v>8</v>
      </c>
      <c r="B44" s="25" t="s">
        <v>22</v>
      </c>
      <c r="C44" s="82" t="s">
        <v>9</v>
      </c>
      <c r="D44" s="83" t="s">
        <v>10</v>
      </c>
      <c r="E44" s="84" t="s">
        <v>12</v>
      </c>
      <c r="F44" s="83" t="s">
        <v>11</v>
      </c>
      <c r="G44" s="83" t="s">
        <v>13</v>
      </c>
      <c r="H44" s="25" t="s">
        <v>0</v>
      </c>
      <c r="I44" s="85" t="s">
        <v>14</v>
      </c>
      <c r="J44" s="83" t="s">
        <v>15</v>
      </c>
      <c r="K44" s="86" t="s">
        <v>16</v>
      </c>
    </row>
    <row r="45" spans="1:11" ht="12.75" hidden="1">
      <c r="A45" s="40">
        <v>1</v>
      </c>
      <c r="B45" s="41">
        <f>Poules!A32</f>
        <v>205083</v>
      </c>
      <c r="C45" s="59" t="str">
        <f>Poules!B32</f>
        <v>Kroeze H.</v>
      </c>
      <c r="D45" s="43">
        <f>Poules!Q32</f>
        <v>0</v>
      </c>
      <c r="E45" s="44">
        <f>Poules!X32</f>
        <v>0</v>
      </c>
      <c r="F45" s="45">
        <f>Poules!S32</f>
        <v>0</v>
      </c>
      <c r="G45" s="45">
        <f>Poules!R32</f>
        <v>0</v>
      </c>
      <c r="H45" s="46">
        <f>Poules!U32</f>
        <v>0</v>
      </c>
      <c r="I45" s="47">
        <f>Poules!T32</f>
        <v>0</v>
      </c>
      <c r="J45" s="48">
        <f>Poules!V32</f>
        <v>0</v>
      </c>
      <c r="K45" s="49">
        <f>Poules!W32</f>
        <v>0</v>
      </c>
    </row>
    <row r="46" spans="1:11" ht="12.75" hidden="1">
      <c r="A46" s="16">
        <v>2</v>
      </c>
      <c r="B46" s="26">
        <f>Poules!A33</f>
        <v>163026</v>
      </c>
      <c r="C46" s="60" t="str">
        <f>Poules!B33</f>
        <v>Orsel K.</v>
      </c>
      <c r="D46" s="23">
        <f>Poules!Q33</f>
        <v>0</v>
      </c>
      <c r="E46" s="35">
        <f>Poules!X33</f>
        <v>0</v>
      </c>
      <c r="F46" s="17">
        <f>Poules!S33</f>
        <v>0</v>
      </c>
      <c r="G46" s="17">
        <f>Poules!R33</f>
        <v>0</v>
      </c>
      <c r="H46" s="27">
        <f>Poules!U33</f>
        <v>0</v>
      </c>
      <c r="I46" s="33">
        <f>Poules!T33</f>
        <v>0</v>
      </c>
      <c r="J46" s="24">
        <f>Poules!V33</f>
        <v>0</v>
      </c>
      <c r="K46" s="28">
        <f>Poules!W33</f>
        <v>0</v>
      </c>
    </row>
    <row r="47" spans="1:11" ht="12.75" hidden="1">
      <c r="A47" s="16">
        <v>3</v>
      </c>
      <c r="B47" s="26">
        <f>Poules!A34</f>
        <v>216508</v>
      </c>
      <c r="C47" s="60" t="str">
        <f>Poules!B34</f>
        <v>Bergsma G.</v>
      </c>
      <c r="D47" s="23">
        <f>Poules!Q34</f>
        <v>0</v>
      </c>
      <c r="E47" s="35">
        <f>Poules!X34</f>
        <v>0</v>
      </c>
      <c r="F47" s="17">
        <f>Poules!S34</f>
        <v>0</v>
      </c>
      <c r="G47" s="17">
        <f>Poules!R34</f>
        <v>0</v>
      </c>
      <c r="H47" s="27">
        <f>Poules!U34</f>
        <v>0</v>
      </c>
      <c r="I47" s="33">
        <f>Poules!T34</f>
        <v>0</v>
      </c>
      <c r="J47" s="24">
        <f>Poules!V34</f>
        <v>0</v>
      </c>
      <c r="K47" s="28">
        <f>Poules!W34</f>
        <v>0</v>
      </c>
    </row>
    <row r="48" spans="1:11" ht="12.75" hidden="1">
      <c r="A48" s="50">
        <v>4</v>
      </c>
      <c r="B48" s="51">
        <f>Poules!A35</f>
        <v>206822</v>
      </c>
      <c r="C48" s="61" t="str">
        <f>Poules!B35</f>
        <v>Jonge de E.</v>
      </c>
      <c r="D48" s="53">
        <f>Poules!Q35</f>
        <v>0</v>
      </c>
      <c r="E48" s="54">
        <f>Poules!X35</f>
        <v>0</v>
      </c>
      <c r="F48" s="38">
        <f>Poules!S35</f>
        <v>0</v>
      </c>
      <c r="G48" s="38">
        <f>Poules!R35</f>
        <v>0</v>
      </c>
      <c r="H48" s="55">
        <f>Poules!U35</f>
        <v>0</v>
      </c>
      <c r="I48" s="56">
        <f>Poules!T35</f>
        <v>0</v>
      </c>
      <c r="J48" s="20">
        <f>Poules!V35</f>
        <v>0</v>
      </c>
      <c r="K48" s="57">
        <f>Poules!W35</f>
        <v>0</v>
      </c>
    </row>
    <row r="49" spans="1:11" ht="19.5" customHeight="1" hidden="1">
      <c r="A49" s="18" t="s">
        <v>19</v>
      </c>
      <c r="B49" s="38"/>
      <c r="C49" s="19"/>
      <c r="D49" s="19" t="s">
        <v>21</v>
      </c>
      <c r="E49" s="20">
        <f>(SUM(Poules!C32:C35)/4)</f>
        <v>1.055</v>
      </c>
      <c r="F49" s="19"/>
      <c r="G49" s="19" t="s">
        <v>20</v>
      </c>
      <c r="H49" s="20">
        <f>(SUM(H45:H48)/4)</f>
        <v>0</v>
      </c>
      <c r="I49" s="19"/>
      <c r="J49" s="19"/>
      <c r="K49" s="21"/>
    </row>
  </sheetData>
  <sheetProtection/>
  <mergeCells count="6">
    <mergeCell ref="I3:K3"/>
    <mergeCell ref="A43:K43"/>
    <mergeCell ref="A25:K25"/>
    <mergeCell ref="A7:K7"/>
    <mergeCell ref="A16:K16"/>
    <mergeCell ref="A34:K34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User name</cp:lastModifiedBy>
  <cp:lastPrinted>2016-05-02T17:10:43Z</cp:lastPrinted>
  <dcterms:created xsi:type="dcterms:W3CDTF">2008-04-24T14:56:41Z</dcterms:created>
  <dcterms:modified xsi:type="dcterms:W3CDTF">2016-05-02T17:12:24Z</dcterms:modified>
  <cp:category/>
  <cp:version/>
  <cp:contentType/>
  <cp:contentStatus/>
</cp:coreProperties>
</file>