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Doetinchem PK\Dagbiljarten\"/>
    </mc:Choice>
  </mc:AlternateContent>
  <bookViews>
    <workbookView xWindow="720" yWindow="330" windowWidth="14640" windowHeight="7815"/>
  </bookViews>
  <sheets>
    <sheet name="poule " sheetId="6" r:id="rId1"/>
    <sheet name="speelschema" sheetId="7" r:id="rId2"/>
    <sheet name="lijst" sheetId="1" r:id="rId3"/>
    <sheet name="Blad1" sheetId="8" r:id="rId4"/>
  </sheets>
  <calcPr calcId="152511"/>
</workbook>
</file>

<file path=xl/calcChain.xml><?xml version="1.0" encoding="utf-8"?>
<calcChain xmlns="http://schemas.openxmlformats.org/spreadsheetml/2006/main">
  <c r="B14" i="1" l="1"/>
  <c r="C14" i="1"/>
  <c r="D14" i="1"/>
  <c r="E14" i="1"/>
  <c r="G14" i="1"/>
  <c r="H14" i="1"/>
  <c r="I14" i="1"/>
  <c r="J14" i="1"/>
  <c r="R29" i="6" l="1"/>
  <c r="S29" i="6" s="1"/>
  <c r="U17" i="6"/>
  <c r="U16" i="6"/>
  <c r="U15" i="6"/>
  <c r="U14" i="6"/>
  <c r="U19" i="6"/>
  <c r="R19" i="6"/>
  <c r="S19" i="6" s="1"/>
  <c r="T19" i="6"/>
  <c r="V19" i="6" s="1"/>
  <c r="T17" i="6"/>
  <c r="T16" i="6"/>
  <c r="T15" i="6"/>
  <c r="T14" i="6"/>
  <c r="U30" i="6"/>
  <c r="T30" i="6"/>
  <c r="V30" i="6" s="1"/>
  <c r="R30" i="6"/>
  <c r="S30" i="6" s="1"/>
  <c r="R6" i="6"/>
  <c r="S6" i="6" s="1"/>
  <c r="R7" i="6"/>
  <c r="S7" i="6" s="1"/>
  <c r="R8" i="6"/>
  <c r="S8" i="6" s="1"/>
  <c r="R4" i="6"/>
  <c r="S4" i="6" s="1"/>
  <c r="R5" i="6"/>
  <c r="S5" i="6" s="1"/>
  <c r="R9" i="6"/>
  <c r="S9" i="6" s="1"/>
  <c r="T25" i="6"/>
  <c r="T26" i="6"/>
  <c r="T27" i="6"/>
  <c r="T28" i="6"/>
  <c r="T29" i="6"/>
  <c r="V29" i="6" s="1"/>
  <c r="T31" i="6"/>
  <c r="U25" i="6"/>
  <c r="U26" i="6"/>
  <c r="U27" i="6"/>
  <c r="U28" i="6"/>
  <c r="U29" i="6"/>
  <c r="U31" i="6"/>
  <c r="T18" i="6"/>
  <c r="V18" i="6" s="1"/>
  <c r="T20" i="6"/>
  <c r="U18" i="6"/>
  <c r="U20" i="6"/>
  <c r="T4" i="6"/>
  <c r="T5" i="6"/>
  <c r="T6" i="6"/>
  <c r="T7" i="6"/>
  <c r="T8" i="6"/>
  <c r="T9" i="6"/>
  <c r="U4" i="6"/>
  <c r="U5" i="6"/>
  <c r="U6" i="6"/>
  <c r="U7" i="6"/>
  <c r="U8" i="6"/>
  <c r="U9" i="6"/>
  <c r="R25" i="6"/>
  <c r="S25" i="6" s="1"/>
  <c r="R26" i="6"/>
  <c r="S26" i="6" s="1"/>
  <c r="R27" i="6"/>
  <c r="S27" i="6" s="1"/>
  <c r="R28" i="6"/>
  <c r="S28" i="6" s="1"/>
  <c r="R31" i="6"/>
  <c r="S31" i="6" s="1"/>
  <c r="R14" i="6"/>
  <c r="S14" i="6" s="1"/>
  <c r="R15" i="6"/>
  <c r="S15" i="6" s="1"/>
  <c r="R16" i="6"/>
  <c r="S16" i="6" s="1"/>
  <c r="R17" i="6"/>
  <c r="S17" i="6" s="1"/>
  <c r="R18" i="6"/>
  <c r="S18" i="6" s="1"/>
  <c r="R20" i="6"/>
  <c r="S20" i="6" s="1"/>
  <c r="H33" i="6"/>
  <c r="L22" i="6"/>
  <c r="E12" i="1" s="1"/>
  <c r="L11" i="6"/>
  <c r="H11" i="6"/>
  <c r="H22" i="6"/>
  <c r="L33" i="6"/>
  <c r="B13" i="1"/>
  <c r="B12" i="1"/>
  <c r="B11" i="1"/>
  <c r="G21" i="6"/>
  <c r="H21" i="6" s="1"/>
  <c r="G10" i="6"/>
  <c r="H10" i="6" s="1"/>
  <c r="K32" i="6"/>
  <c r="L32" i="6" s="1"/>
  <c r="G32" i="6"/>
  <c r="H32" i="6" s="1"/>
  <c r="K21" i="6"/>
  <c r="L21" i="6" s="1"/>
  <c r="K10" i="6"/>
  <c r="L10" i="6" s="1"/>
  <c r="V9" i="6"/>
  <c r="V20" i="6"/>
  <c r="V31" i="6"/>
  <c r="V15" i="6" l="1"/>
  <c r="V17" i="6"/>
  <c r="E11" i="1"/>
  <c r="V14" i="6"/>
  <c r="V16" i="6"/>
  <c r="R21" i="6"/>
  <c r="C12" i="1" s="1"/>
  <c r="V5" i="6"/>
  <c r="W11" i="6"/>
  <c r="D11" i="1" s="1"/>
  <c r="V28" i="6"/>
  <c r="W22" i="6"/>
  <c r="D12" i="1" s="1"/>
  <c r="V27" i="6"/>
  <c r="V4" i="6"/>
  <c r="U21" i="6"/>
  <c r="G12" i="1" s="1"/>
  <c r="E13" i="1"/>
  <c r="R32" i="6"/>
  <c r="C13" i="1" s="1"/>
  <c r="V25" i="6"/>
  <c r="V26" i="6"/>
  <c r="U32" i="6"/>
  <c r="G13" i="1" s="1"/>
  <c r="T32" i="6"/>
  <c r="H13" i="1" s="1"/>
  <c r="T21" i="6"/>
  <c r="H12" i="1" s="1"/>
  <c r="M33" i="6"/>
  <c r="W33" i="6" s="1"/>
  <c r="D13" i="1" s="1"/>
  <c r="U10" i="6"/>
  <c r="G11" i="1" s="1"/>
  <c r="V7" i="6"/>
  <c r="R10" i="6"/>
  <c r="T10" i="6"/>
  <c r="H11" i="1" s="1"/>
  <c r="V6" i="6"/>
  <c r="V8" i="6"/>
  <c r="S10" i="6"/>
  <c r="S32" i="6"/>
  <c r="S21" i="6"/>
  <c r="V22" i="6" l="1"/>
  <c r="J12" i="1" s="1"/>
  <c r="V33" i="6"/>
  <c r="J13" i="1" s="1"/>
  <c r="V21" i="6"/>
  <c r="I12" i="1" s="1"/>
  <c r="V32" i="6"/>
  <c r="I13" i="1" s="1"/>
  <c r="V11" i="6"/>
  <c r="J11" i="1" s="1"/>
  <c r="V10" i="6"/>
  <c r="I11" i="1" s="1"/>
  <c r="C11" i="1"/>
  <c r="D18" i="1"/>
</calcChain>
</file>

<file path=xl/sharedStrings.xml><?xml version="1.0" encoding="utf-8"?>
<sst xmlns="http://schemas.openxmlformats.org/spreadsheetml/2006/main" count="135" uniqueCount="58">
  <si>
    <t>moy.</t>
  </si>
  <si>
    <t>brt</t>
  </si>
  <si>
    <t>car.</t>
  </si>
  <si>
    <t>punten</t>
  </si>
  <si>
    <t>brtn</t>
  </si>
  <si>
    <t>part.</t>
  </si>
  <si>
    <t>t.m.</t>
  </si>
  <si>
    <t>brtn.</t>
  </si>
  <si>
    <t>teammoy</t>
  </si>
  <si>
    <t>A</t>
  </si>
  <si>
    <t>Pos</t>
  </si>
  <si>
    <t>Team</t>
  </si>
  <si>
    <t>Partijen</t>
  </si>
  <si>
    <t>w-pntn</t>
  </si>
  <si>
    <t>Totaal</t>
  </si>
  <si>
    <t>Tegenstander</t>
  </si>
  <si>
    <t>Teampunten</t>
  </si>
  <si>
    <t>Wedstrijdpntn</t>
  </si>
  <si>
    <t>t m</t>
  </si>
  <si>
    <t>Teammoy</t>
  </si>
  <si>
    <t>Caramboles</t>
  </si>
  <si>
    <t>Beurten</t>
  </si>
  <si>
    <t>Stand na ronde</t>
  </si>
  <si>
    <t>Partijpntn voor</t>
  </si>
  <si>
    <t>Partijpntn tegen</t>
  </si>
  <si>
    <t>Toernooigemiddelde:</t>
  </si>
  <si>
    <t>Car.perc</t>
  </si>
  <si>
    <t xml:space="preserve"> </t>
  </si>
  <si>
    <t>Tafel</t>
  </si>
  <si>
    <t>Tijd</t>
  </si>
  <si>
    <t xml:space="preserve">team </t>
  </si>
  <si>
    <t>naam</t>
  </si>
  <si>
    <t>controle</t>
  </si>
  <si>
    <t>pnt</t>
  </si>
  <si>
    <t>B</t>
  </si>
  <si>
    <t>C</t>
  </si>
  <si>
    <t>SPEELSCHEMA RBC Doetinchem</t>
  </si>
  <si>
    <t>Aloys Splithof</t>
  </si>
  <si>
    <t>Henk Lintsen</t>
  </si>
  <si>
    <t>Geert Brandts</t>
  </si>
  <si>
    <t>Harmonie 6</t>
  </si>
  <si>
    <t>Alfred Jansen</t>
  </si>
  <si>
    <t>Hennie Krauts</t>
  </si>
  <si>
    <t>Appie Jolink</t>
  </si>
  <si>
    <t>Antoon Jacobs</t>
  </si>
  <si>
    <t>Gildehuis 2</t>
  </si>
  <si>
    <t>R</t>
  </si>
  <si>
    <r>
      <t xml:space="preserve">Wim Nova </t>
    </r>
    <r>
      <rPr>
        <b/>
        <sz val="12"/>
        <color indexed="8"/>
        <rFont val="Arial"/>
        <family val="2"/>
      </rPr>
      <t xml:space="preserve"> K-38/2</t>
    </r>
  </si>
  <si>
    <t>Henk Nissen</t>
  </si>
  <si>
    <t>12 partijen</t>
  </si>
  <si>
    <t>4 lengtes</t>
  </si>
  <si>
    <t>Jos Hell</t>
  </si>
  <si>
    <t>Voorstad 1</t>
  </si>
  <si>
    <t>Ton te Boekhorst</t>
  </si>
  <si>
    <t>Chris van de Laar</t>
  </si>
  <si>
    <t>Gerrit Oplaat</t>
  </si>
  <si>
    <t>Aad van Westen</t>
  </si>
  <si>
    <t>Wim Schipper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</si>
</sst>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</font>
    <font>
      <sz val="12"/>
      <name val="Arial"/>
    </font>
    <font>
      <sz val="11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8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2" fontId="0" fillId="0" borderId="0" xfId="0" applyNumberFormat="1" applyAlignment="1">
      <alignment horizontal="center"/>
    </xf>
    <xf numFmtId="0" fontId="0" fillId="0" borderId="10" xfId="0" applyBorder="1"/>
    <xf numFmtId="0" fontId="24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6" fillId="0" borderId="0" xfId="0" applyFont="1"/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0" xfId="0" applyFont="1"/>
    <xf numFmtId="14" fontId="27" fillId="0" borderId="0" xfId="0" applyNumberFormat="1" applyFont="1"/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2" fontId="28" fillId="0" borderId="13" xfId="0" applyNumberFormat="1" applyFont="1" applyFill="1" applyBorder="1" applyAlignment="1"/>
    <xf numFmtId="2" fontId="28" fillId="0" borderId="14" xfId="0" applyNumberFormat="1" applyFont="1" applyFill="1" applyBorder="1" applyAlignment="1"/>
    <xf numFmtId="0" fontId="29" fillId="0" borderId="0" xfId="0" applyFont="1"/>
    <xf numFmtId="0" fontId="28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2" fontId="28" fillId="24" borderId="18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1" fontId="28" fillId="25" borderId="18" xfId="0" applyNumberFormat="1" applyFont="1" applyFill="1" applyBorder="1" applyAlignment="1">
      <alignment horizontal="center"/>
    </xf>
    <xf numFmtId="1" fontId="28" fillId="26" borderId="21" xfId="0" applyNumberFormat="1" applyFont="1" applyFill="1" applyBorder="1" applyAlignment="1">
      <alignment horizontal="center"/>
    </xf>
    <xf numFmtId="1" fontId="28" fillId="0" borderId="22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1" fontId="28" fillId="27" borderId="23" xfId="0" applyNumberFormat="1" applyFont="1" applyFill="1" applyBorder="1" applyAlignment="1" applyProtection="1">
      <alignment horizontal="center"/>
    </xf>
    <xf numFmtId="0" fontId="29" fillId="0" borderId="0" xfId="0" applyFont="1" applyFill="1"/>
    <xf numFmtId="0" fontId="30" fillId="0" borderId="24" xfId="0" applyFont="1" applyBorder="1" applyAlignment="1">
      <alignment horizontal="center"/>
    </xf>
    <xf numFmtId="0" fontId="31" fillId="24" borderId="25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left" wrapText="1"/>
    </xf>
    <xf numFmtId="2" fontId="31" fillId="24" borderId="25" xfId="0" applyNumberFormat="1" applyFont="1" applyFill="1" applyBorder="1" applyAlignment="1">
      <alignment horizontal="center" wrapText="1"/>
    </xf>
    <xf numFmtId="0" fontId="31" fillId="24" borderId="26" xfId="0" applyFont="1" applyFill="1" applyBorder="1" applyAlignment="1">
      <alignment horizontal="center"/>
    </xf>
    <xf numFmtId="0" fontId="32" fillId="0" borderId="27" xfId="0" applyFont="1" applyFill="1" applyBorder="1" applyAlignment="1" applyProtection="1">
      <alignment horizontal="center"/>
    </xf>
    <xf numFmtId="0" fontId="32" fillId="0" borderId="25" xfId="0" applyFont="1" applyFill="1" applyBorder="1" applyAlignment="1" applyProtection="1">
      <alignment horizontal="center"/>
    </xf>
    <xf numFmtId="1" fontId="30" fillId="25" borderId="25" xfId="0" applyNumberFormat="1" applyFont="1" applyFill="1" applyBorder="1" applyAlignment="1" applyProtection="1">
      <alignment horizontal="center"/>
      <protection locked="0"/>
    </xf>
    <xf numFmtId="1" fontId="32" fillId="0" borderId="28" xfId="0" applyNumberFormat="1" applyFont="1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" fontId="30" fillId="0" borderId="29" xfId="0" applyNumberFormat="1" applyFont="1" applyFill="1" applyBorder="1" applyAlignment="1" applyProtection="1"/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1" fontId="30" fillId="0" borderId="31" xfId="0" applyNumberFormat="1" applyFont="1" applyFill="1" applyBorder="1" applyAlignment="1" applyProtection="1"/>
    <xf numFmtId="0" fontId="31" fillId="24" borderId="12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left"/>
    </xf>
    <xf numFmtId="2" fontId="32" fillId="24" borderId="12" xfId="0" applyNumberFormat="1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left" wrapText="1"/>
    </xf>
    <xf numFmtId="0" fontId="32" fillId="24" borderId="33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/>
    </xf>
    <xf numFmtId="0" fontId="32" fillId="24" borderId="35" xfId="0" applyFont="1" applyFill="1" applyBorder="1" applyAlignment="1">
      <alignment horizontal="left"/>
    </xf>
    <xf numFmtId="164" fontId="32" fillId="24" borderId="35" xfId="0" applyNumberFormat="1" applyFont="1" applyFill="1" applyBorder="1" applyAlignment="1">
      <alignment horizontal="center"/>
    </xf>
    <xf numFmtId="0" fontId="32" fillId="24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1" fontId="30" fillId="25" borderId="39" xfId="0" applyNumberFormat="1" applyFont="1" applyFill="1" applyBorder="1" applyAlignment="1" applyProtection="1">
      <alignment horizontal="center"/>
      <protection locked="0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" fontId="30" fillId="25" borderId="35" xfId="0" applyNumberFormat="1" applyFont="1" applyFill="1" applyBorder="1" applyAlignment="1" applyProtection="1">
      <alignment horizontal="center"/>
      <protection locked="0"/>
    </xf>
    <xf numFmtId="1" fontId="32" fillId="0" borderId="40" xfId="0" applyNumberFormat="1" applyFont="1" applyFill="1" applyBorder="1" applyAlignment="1">
      <alignment horizontal="center"/>
    </xf>
    <xf numFmtId="1" fontId="32" fillId="0" borderId="35" xfId="0" applyNumberFormat="1" applyFont="1" applyFill="1" applyBorder="1" applyAlignment="1">
      <alignment horizontal="center"/>
    </xf>
    <xf numFmtId="2" fontId="31" fillId="0" borderId="35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 applyProtection="1"/>
    <xf numFmtId="0" fontId="32" fillId="24" borderId="27" xfId="0" applyFont="1" applyFill="1" applyBorder="1"/>
    <xf numFmtId="0" fontId="32" fillId="24" borderId="25" xfId="0" applyFont="1" applyFill="1" applyBorder="1" applyAlignment="1"/>
    <xf numFmtId="0" fontId="32" fillId="0" borderId="41" xfId="0" applyFont="1" applyFill="1" applyBorder="1" applyAlignment="1">
      <alignment horizontal="center"/>
    </xf>
    <xf numFmtId="0" fontId="32" fillId="0" borderId="42" xfId="0" applyFont="1" applyFill="1" applyBorder="1" applyAlignment="1" applyProtection="1">
      <alignment horizontal="center"/>
      <protection locked="0"/>
    </xf>
    <xf numFmtId="10" fontId="30" fillId="25" borderId="42" xfId="0" applyNumberFormat="1" applyFont="1" applyFill="1" applyBorder="1" applyAlignment="1">
      <alignment horizontal="center"/>
    </xf>
    <xf numFmtId="10" fontId="30" fillId="0" borderId="29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5" xfId="0" applyFont="1" applyFill="1" applyBorder="1" applyAlignment="1" applyProtection="1">
      <alignment horizontal="center"/>
      <protection locked="0"/>
    </xf>
    <xf numFmtId="10" fontId="30" fillId="25" borderId="25" xfId="0" applyNumberFormat="1" applyFont="1" applyFill="1" applyBorder="1" applyAlignment="1">
      <alignment horizontal="center"/>
    </xf>
    <xf numFmtId="10" fontId="30" fillId="0" borderId="31" xfId="0" applyNumberFormat="1" applyFont="1" applyFill="1" applyBorder="1" applyAlignment="1">
      <alignment horizontal="center"/>
    </xf>
    <xf numFmtId="1" fontId="32" fillId="0" borderId="28" xfId="0" applyNumberFormat="1" applyFont="1" applyFill="1" applyBorder="1" applyAlignment="1" applyProtection="1">
      <alignment horizontal="center"/>
      <protection locked="0"/>
    </xf>
    <xf numFmtId="1" fontId="32" fillId="0" borderId="25" xfId="0" applyNumberFormat="1" applyFont="1" applyFill="1" applyBorder="1" applyAlignment="1" applyProtection="1">
      <alignment horizontal="center"/>
      <protection locked="0"/>
    </xf>
    <xf numFmtId="2" fontId="31" fillId="0" borderId="12" xfId="0" applyNumberFormat="1" applyFont="1" applyFill="1" applyBorder="1" applyAlignment="1">
      <alignment horizontal="center"/>
    </xf>
    <xf numFmtId="1" fontId="30" fillId="0" borderId="31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2" fillId="24" borderId="34" xfId="0" applyFont="1" applyFill="1" applyBorder="1"/>
    <xf numFmtId="2" fontId="32" fillId="24" borderId="38" xfId="0" applyNumberFormat="1" applyFont="1" applyFill="1" applyBorder="1" applyAlignment="1"/>
    <xf numFmtId="1" fontId="30" fillId="28" borderId="44" xfId="0" applyNumberFormat="1" applyFont="1" applyFill="1" applyBorder="1" applyAlignment="1">
      <alignment horizontal="center"/>
    </xf>
    <xf numFmtId="1" fontId="30" fillId="26" borderId="36" xfId="0" applyNumberFormat="1" applyFont="1" applyFill="1" applyBorder="1" applyAlignment="1" applyProtection="1">
      <alignment horizontal="center"/>
      <protection locked="0"/>
    </xf>
    <xf numFmtId="10" fontId="30" fillId="24" borderId="44" xfId="0" applyNumberFormat="1" applyFont="1" applyFill="1" applyBorder="1" applyAlignment="1">
      <alignment horizontal="center"/>
    </xf>
    <xf numFmtId="1" fontId="30" fillId="27" borderId="45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29" borderId="16" xfId="0" applyFont="1" applyFill="1" applyBorder="1" applyAlignment="1">
      <alignment horizontal="center"/>
    </xf>
    <xf numFmtId="0" fontId="30" fillId="29" borderId="18" xfId="0" applyFont="1" applyFill="1" applyBorder="1" applyAlignment="1"/>
    <xf numFmtId="2" fontId="30" fillId="29" borderId="18" xfId="0" applyNumberFormat="1" applyFont="1" applyFill="1" applyBorder="1" applyAlignment="1">
      <alignment horizontal="center"/>
    </xf>
    <xf numFmtId="0" fontId="30" fillId="29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1" fontId="30" fillId="25" borderId="18" xfId="0" applyNumberFormat="1" applyFont="1" applyFill="1" applyBorder="1" applyAlignment="1">
      <alignment horizontal="center"/>
    </xf>
    <xf numFmtId="1" fontId="30" fillId="26" borderId="21" xfId="0" applyNumberFormat="1" applyFont="1" applyFill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1" fontId="30" fillId="27" borderId="23" xfId="0" applyNumberFormat="1" applyFont="1" applyFill="1" applyBorder="1" applyAlignment="1" applyProtection="1">
      <alignment horizontal="center"/>
    </xf>
    <xf numFmtId="0" fontId="32" fillId="29" borderId="27" xfId="0" applyFont="1" applyFill="1" applyBorder="1" applyAlignment="1">
      <alignment horizontal="center"/>
    </xf>
    <xf numFmtId="0" fontId="32" fillId="29" borderId="25" xfId="0" applyFont="1" applyFill="1" applyBorder="1" applyAlignment="1"/>
    <xf numFmtId="2" fontId="31" fillId="29" borderId="25" xfId="0" applyNumberFormat="1" applyFont="1" applyFill="1" applyBorder="1" applyAlignment="1">
      <alignment horizontal="center"/>
    </xf>
    <xf numFmtId="0" fontId="31" fillId="29" borderId="26" xfId="0" applyFont="1" applyFill="1" applyBorder="1" applyAlignment="1">
      <alignment horizontal="center"/>
    </xf>
    <xf numFmtId="0" fontId="32" fillId="29" borderId="30" xfId="0" applyFont="1" applyFill="1" applyBorder="1" applyAlignment="1">
      <alignment horizontal="center"/>
    </xf>
    <xf numFmtId="0" fontId="32" fillId="29" borderId="12" xfId="0" applyFont="1" applyFill="1" applyBorder="1" applyAlignment="1"/>
    <xf numFmtId="2" fontId="32" fillId="29" borderId="12" xfId="0" applyNumberFormat="1" applyFont="1" applyFill="1" applyBorder="1" applyAlignment="1">
      <alignment horizontal="center"/>
    </xf>
    <xf numFmtId="0" fontId="32" fillId="29" borderId="33" xfId="0" applyFont="1" applyFill="1" applyBorder="1" applyAlignment="1">
      <alignment horizontal="center"/>
    </xf>
    <xf numFmtId="0" fontId="32" fillId="29" borderId="34" xfId="0" applyFont="1" applyFill="1" applyBorder="1" applyAlignment="1">
      <alignment horizontal="center"/>
    </xf>
    <xf numFmtId="0" fontId="32" fillId="29" borderId="35" xfId="0" applyFont="1" applyFill="1" applyBorder="1" applyAlignment="1"/>
    <xf numFmtId="2" fontId="32" fillId="29" borderId="35" xfId="0" applyNumberFormat="1" applyFont="1" applyFill="1" applyBorder="1" applyAlignment="1">
      <alignment horizontal="center"/>
    </xf>
    <xf numFmtId="0" fontId="32" fillId="29" borderId="36" xfId="0" applyFont="1" applyFill="1" applyBorder="1" applyAlignment="1">
      <alignment horizontal="center"/>
    </xf>
    <xf numFmtId="0" fontId="32" fillId="29" borderId="27" xfId="0" applyFont="1" applyFill="1" applyBorder="1"/>
    <xf numFmtId="0" fontId="32" fillId="29" borderId="34" xfId="0" applyFont="1" applyFill="1" applyBorder="1"/>
    <xf numFmtId="2" fontId="32" fillId="29" borderId="38" xfId="0" applyNumberFormat="1" applyFont="1" applyFill="1" applyBorder="1" applyAlignment="1"/>
    <xf numFmtId="1" fontId="30" fillId="30" borderId="44" xfId="0" applyNumberFormat="1" applyFont="1" applyFill="1" applyBorder="1" applyAlignment="1">
      <alignment horizontal="center"/>
    </xf>
    <xf numFmtId="0" fontId="30" fillId="31" borderId="16" xfId="0" applyFont="1" applyFill="1" applyBorder="1" applyAlignment="1">
      <alignment horizontal="center"/>
    </xf>
    <xf numFmtId="0" fontId="30" fillId="31" borderId="18" xfId="0" applyFont="1" applyFill="1" applyBorder="1" applyAlignment="1"/>
    <xf numFmtId="2" fontId="30" fillId="31" borderId="18" xfId="0" applyNumberFormat="1" applyFont="1" applyFill="1" applyBorder="1" applyAlignment="1">
      <alignment horizontal="center"/>
    </xf>
    <xf numFmtId="0" fontId="30" fillId="31" borderId="19" xfId="0" applyFont="1" applyFill="1" applyBorder="1" applyAlignment="1">
      <alignment horizontal="center"/>
    </xf>
    <xf numFmtId="0" fontId="31" fillId="31" borderId="25" xfId="0" applyFont="1" applyFill="1" applyBorder="1" applyAlignment="1">
      <alignment horizontal="center" wrapText="1"/>
    </xf>
    <xf numFmtId="0" fontId="31" fillId="31" borderId="25" xfId="0" applyFont="1" applyFill="1" applyBorder="1" applyAlignment="1">
      <alignment horizontal="left" wrapText="1"/>
    </xf>
    <xf numFmtId="2" fontId="31" fillId="31" borderId="25" xfId="0" applyNumberFormat="1" applyFont="1" applyFill="1" applyBorder="1" applyAlignment="1">
      <alignment horizontal="center" wrapText="1"/>
    </xf>
    <xf numFmtId="0" fontId="31" fillId="31" borderId="26" xfId="0" applyFont="1" applyFill="1" applyBorder="1" applyAlignment="1">
      <alignment horizontal="center"/>
    </xf>
    <xf numFmtId="0" fontId="31" fillId="31" borderId="12" xfId="0" applyFont="1" applyFill="1" applyBorder="1" applyAlignment="1">
      <alignment horizontal="center" wrapText="1"/>
    </xf>
    <xf numFmtId="0" fontId="31" fillId="31" borderId="12" xfId="0" applyFont="1" applyFill="1" applyBorder="1" applyAlignment="1">
      <alignment horizontal="left" wrapText="1"/>
    </xf>
    <xf numFmtId="0" fontId="32" fillId="31" borderId="33" xfId="0" applyFont="1" applyFill="1" applyBorder="1" applyAlignment="1">
      <alignment horizontal="center"/>
    </xf>
    <xf numFmtId="2" fontId="31" fillId="31" borderId="12" xfId="0" applyNumberFormat="1" applyFont="1" applyFill="1" applyBorder="1" applyAlignment="1">
      <alignment horizontal="center" wrapText="1"/>
    </xf>
    <xf numFmtId="0" fontId="31" fillId="31" borderId="33" xfId="0" applyFont="1" applyFill="1" applyBorder="1" applyAlignment="1">
      <alignment horizontal="center" wrapText="1"/>
    </xf>
    <xf numFmtId="0" fontId="32" fillId="31" borderId="34" xfId="0" applyFont="1" applyFill="1" applyBorder="1" applyAlignment="1">
      <alignment horizontal="center"/>
    </xf>
    <xf numFmtId="0" fontId="32" fillId="31" borderId="35" xfId="0" applyFont="1" applyFill="1" applyBorder="1" applyAlignment="1">
      <alignment horizontal="left"/>
    </xf>
    <xf numFmtId="2" fontId="32" fillId="31" borderId="35" xfId="0" applyNumberFormat="1" applyFont="1" applyFill="1" applyBorder="1" applyAlignment="1">
      <alignment horizontal="center"/>
    </xf>
    <xf numFmtId="0" fontId="32" fillId="31" borderId="36" xfId="0" applyFont="1" applyFill="1" applyBorder="1" applyAlignment="1">
      <alignment horizontal="center"/>
    </xf>
    <xf numFmtId="0" fontId="32" fillId="31" borderId="27" xfId="0" applyFont="1" applyFill="1" applyBorder="1"/>
    <xf numFmtId="0" fontId="32" fillId="31" borderId="25" xfId="0" applyFont="1" applyFill="1" applyBorder="1" applyAlignment="1"/>
    <xf numFmtId="0" fontId="32" fillId="31" borderId="34" xfId="0" applyFont="1" applyFill="1" applyBorder="1"/>
    <xf numFmtId="2" fontId="32" fillId="31" borderId="38" xfId="0" applyNumberFormat="1" applyFont="1" applyFill="1" applyBorder="1" applyAlignment="1"/>
    <xf numFmtId="0" fontId="31" fillId="31" borderId="47" xfId="0" applyFont="1" applyFill="1" applyBorder="1" applyAlignment="1">
      <alignment horizontal="center" wrapText="1"/>
    </xf>
    <xf numFmtId="0" fontId="31" fillId="31" borderId="39" xfId="0" applyFont="1" applyFill="1" applyBorder="1" applyAlignment="1">
      <alignment horizontal="left" wrapText="1"/>
    </xf>
    <xf numFmtId="2" fontId="31" fillId="31" borderId="39" xfId="0" applyNumberFormat="1" applyFont="1" applyFill="1" applyBorder="1" applyAlignment="1">
      <alignment horizontal="center" wrapText="1"/>
    </xf>
    <xf numFmtId="0" fontId="31" fillId="31" borderId="48" xfId="0" applyFont="1" applyFill="1" applyBorder="1" applyAlignment="1">
      <alignment horizontal="center"/>
    </xf>
    <xf numFmtId="0" fontId="32" fillId="29" borderId="37" xfId="0" applyFont="1" applyFill="1" applyBorder="1" applyAlignment="1">
      <alignment horizontal="center"/>
    </xf>
    <xf numFmtId="0" fontId="32" fillId="29" borderId="38" xfId="0" applyFont="1" applyFill="1" applyBorder="1" applyAlignment="1"/>
    <xf numFmtId="2" fontId="32" fillId="29" borderId="38" xfId="0" applyNumberFormat="1" applyFont="1" applyFill="1" applyBorder="1" applyAlignment="1">
      <alignment horizontal="center"/>
    </xf>
    <xf numFmtId="0" fontId="32" fillId="29" borderId="49" xfId="0" applyFont="1" applyFill="1" applyBorder="1" applyAlignment="1">
      <alignment horizontal="center"/>
    </xf>
    <xf numFmtId="0" fontId="30" fillId="24" borderId="17" xfId="0" applyFont="1" applyFill="1" applyBorder="1" applyAlignment="1"/>
    <xf numFmtId="0" fontId="30" fillId="32" borderId="58" xfId="0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 wrapText="1"/>
    </xf>
    <xf numFmtId="0" fontId="32" fillId="32" borderId="0" xfId="0" applyFont="1" applyFill="1" applyBorder="1" applyAlignment="1">
      <alignment horizontal="left" wrapText="1"/>
    </xf>
    <xf numFmtId="2" fontId="32" fillId="32" borderId="0" xfId="0" applyNumberFormat="1" applyFont="1" applyFill="1" applyBorder="1" applyAlignment="1">
      <alignment horizontal="center" wrapText="1"/>
    </xf>
    <xf numFmtId="0" fontId="32" fillId="32" borderId="0" xfId="0" applyFont="1" applyFill="1" applyBorder="1" applyAlignment="1" applyProtection="1">
      <alignment horizontal="center"/>
    </xf>
    <xf numFmtId="1" fontId="30" fillId="32" borderId="0" xfId="0" applyNumberFormat="1" applyFont="1" applyFill="1" applyBorder="1" applyAlignment="1" applyProtection="1">
      <alignment horizontal="center"/>
      <protection locked="0"/>
    </xf>
    <xf numFmtId="1" fontId="32" fillId="32" borderId="0" xfId="0" applyNumberFormat="1" applyFont="1" applyFill="1" applyBorder="1" applyAlignment="1">
      <alignment horizontal="center"/>
    </xf>
    <xf numFmtId="2" fontId="32" fillId="32" borderId="0" xfId="0" applyNumberFormat="1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0" fontId="32" fillId="32" borderId="0" xfId="0" applyFont="1" applyFill="1" applyBorder="1" applyAlignment="1"/>
    <xf numFmtId="0" fontId="32" fillId="32" borderId="0" xfId="0" applyFont="1" applyFill="1" applyBorder="1"/>
    <xf numFmtId="0" fontId="32" fillId="32" borderId="0" xfId="0" applyFont="1" applyFill="1" applyBorder="1" applyAlignment="1" applyProtection="1">
      <alignment horizontal="center"/>
      <protection locked="0"/>
    </xf>
    <xf numFmtId="10" fontId="30" fillId="32" borderId="0" xfId="0" applyNumberFormat="1" applyFont="1" applyFill="1" applyBorder="1" applyAlignment="1">
      <alignment horizontal="center"/>
    </xf>
    <xf numFmtId="1" fontId="32" fillId="32" borderId="0" xfId="0" applyNumberFormat="1" applyFont="1" applyFill="1" applyBorder="1" applyAlignment="1" applyProtection="1">
      <alignment horizontal="center"/>
      <protection locked="0"/>
    </xf>
    <xf numFmtId="1" fontId="30" fillId="32" borderId="0" xfId="0" applyNumberFormat="1" applyFont="1" applyFill="1" applyBorder="1" applyAlignment="1">
      <alignment horizontal="center"/>
    </xf>
    <xf numFmtId="0" fontId="30" fillId="32" borderId="59" xfId="0" applyFont="1" applyFill="1" applyBorder="1" applyAlignment="1">
      <alignment horizontal="center"/>
    </xf>
    <xf numFmtId="2" fontId="32" fillId="32" borderId="0" xfId="0" applyNumberFormat="1" applyFont="1" applyFill="1" applyBorder="1" applyAlignment="1"/>
    <xf numFmtId="0" fontId="30" fillId="32" borderId="0" xfId="0" applyFont="1" applyFill="1" applyBorder="1" applyAlignment="1">
      <alignment horizontal="center"/>
    </xf>
    <xf numFmtId="0" fontId="28" fillId="32" borderId="58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1" fontId="28" fillId="32" borderId="0" xfId="0" applyNumberFormat="1" applyFont="1" applyFill="1" applyBorder="1" applyAlignment="1">
      <alignment horizontal="center"/>
    </xf>
    <xf numFmtId="1" fontId="28" fillId="32" borderId="60" xfId="0" applyNumberFormat="1" applyFont="1" applyFill="1" applyBorder="1" applyAlignment="1">
      <alignment horizontal="center"/>
    </xf>
    <xf numFmtId="0" fontId="32" fillId="32" borderId="58" xfId="0" applyFont="1" applyFill="1" applyBorder="1" applyAlignment="1" applyProtection="1">
      <alignment horizontal="center"/>
    </xf>
    <xf numFmtId="0" fontId="32" fillId="32" borderId="58" xfId="0" applyFont="1" applyFill="1" applyBorder="1" applyAlignment="1">
      <alignment horizontal="center"/>
    </xf>
    <xf numFmtId="10" fontId="30" fillId="32" borderId="60" xfId="0" applyNumberFormat="1" applyFont="1" applyFill="1" applyBorder="1" applyAlignment="1">
      <alignment horizontal="center"/>
    </xf>
    <xf numFmtId="1" fontId="30" fillId="32" borderId="60" xfId="0" applyNumberFormat="1" applyFont="1" applyFill="1" applyBorder="1" applyAlignment="1" applyProtection="1">
      <alignment horizontal="center"/>
      <protection locked="0"/>
    </xf>
    <xf numFmtId="1" fontId="30" fillId="32" borderId="60" xfId="0" applyNumberFormat="1" applyFont="1" applyFill="1" applyBorder="1" applyAlignment="1">
      <alignment horizontal="center"/>
    </xf>
    <xf numFmtId="0" fontId="0" fillId="0" borderId="61" xfId="0" applyBorder="1"/>
    <xf numFmtId="0" fontId="35" fillId="0" borderId="12" xfId="0" applyFont="1" applyBorder="1"/>
    <xf numFmtId="0" fontId="35" fillId="0" borderId="48" xfId="0" applyFont="1" applyBorder="1"/>
    <xf numFmtId="2" fontId="30" fillId="0" borderId="56" xfId="0" applyNumberFormat="1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1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</xf>
    <xf numFmtId="1" fontId="32" fillId="32" borderId="0" xfId="0" applyNumberFormat="1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1" fontId="30" fillId="0" borderId="29" xfId="0" applyNumberFormat="1" applyFont="1" applyFill="1" applyBorder="1" applyAlignment="1" applyProtection="1">
      <alignment horizontal="center"/>
    </xf>
    <xf numFmtId="1" fontId="30" fillId="0" borderId="31" xfId="0" applyNumberFormat="1" applyFont="1" applyFill="1" applyBorder="1" applyAlignment="1" applyProtection="1">
      <alignment horizontal="center"/>
    </xf>
    <xf numFmtId="1" fontId="30" fillId="0" borderId="21" xfId="0" applyNumberFormat="1" applyFont="1" applyFill="1" applyBorder="1" applyAlignment="1" applyProtection="1">
      <alignment horizontal="center"/>
    </xf>
    <xf numFmtId="1" fontId="30" fillId="32" borderId="0" xfId="0" applyNumberFormat="1" applyFont="1" applyFill="1" applyBorder="1" applyAlignment="1" applyProtection="1">
      <alignment horizontal="center"/>
    </xf>
    <xf numFmtId="1" fontId="30" fillId="0" borderId="29" xfId="0" applyNumberFormat="1" applyFont="1" applyFill="1" applyBorder="1" applyAlignment="1" applyProtection="1">
      <alignment horizontal="center"/>
      <protection locked="0"/>
    </xf>
    <xf numFmtId="1" fontId="30" fillId="0" borderId="31" xfId="0" applyNumberFormat="1" applyFont="1" applyFill="1" applyBorder="1" applyAlignment="1" applyProtection="1">
      <alignment horizontal="center"/>
      <protection locked="0"/>
    </xf>
    <xf numFmtId="1" fontId="30" fillId="0" borderId="21" xfId="0" applyNumberFormat="1" applyFont="1" applyFill="1" applyBorder="1" applyAlignment="1" applyProtection="1">
      <alignment horizontal="center"/>
      <protection locked="0"/>
    </xf>
    <xf numFmtId="1" fontId="30" fillId="32" borderId="0" xfId="0" applyNumberFormat="1" applyFont="1" applyFill="1" applyBorder="1" applyAlignment="1" applyProtection="1">
      <alignment horizontal="center"/>
      <protection locked="0"/>
    </xf>
    <xf numFmtId="1" fontId="32" fillId="29" borderId="50" xfId="0" applyNumberFormat="1" applyFont="1" applyFill="1" applyBorder="1" applyAlignment="1">
      <alignment horizontal="center"/>
    </xf>
    <xf numFmtId="1" fontId="32" fillId="29" borderId="51" xfId="0" applyNumberFormat="1" applyFont="1" applyFill="1" applyBorder="1" applyAlignment="1">
      <alignment horizontal="center"/>
    </xf>
    <xf numFmtId="0" fontId="32" fillId="29" borderId="44" xfId="0" applyFont="1" applyFill="1" applyBorder="1" applyAlignment="1">
      <alignment horizontal="center"/>
    </xf>
    <xf numFmtId="0" fontId="32" fillId="29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2" fontId="30" fillId="34" borderId="55" xfId="0" applyNumberFormat="1" applyFont="1" applyFill="1" applyBorder="1" applyAlignment="1">
      <alignment horizontal="center"/>
    </xf>
    <xf numFmtId="2" fontId="30" fillId="34" borderId="14" xfId="0" applyNumberFormat="1" applyFont="1" applyFill="1" applyBorder="1" applyAlignment="1">
      <alignment horizontal="center"/>
    </xf>
    <xf numFmtId="2" fontId="30" fillId="34" borderId="46" xfId="0" applyNumberFormat="1" applyFont="1" applyFill="1" applyBorder="1" applyAlignment="1">
      <alignment horizontal="center"/>
    </xf>
    <xf numFmtId="1" fontId="32" fillId="0" borderId="53" xfId="0" applyNumberFormat="1" applyFont="1" applyFill="1" applyBorder="1" applyAlignment="1">
      <alignment horizontal="center"/>
    </xf>
    <xf numFmtId="1" fontId="32" fillId="0" borderId="54" xfId="0" applyNumberFormat="1" applyFont="1" applyFill="1" applyBorder="1" applyAlignment="1">
      <alignment horizontal="center"/>
    </xf>
    <xf numFmtId="1" fontId="32" fillId="0" borderId="40" xfId="0" applyNumberFormat="1" applyFont="1" applyFill="1" applyBorder="1" applyAlignment="1">
      <alignment horizontal="center"/>
    </xf>
    <xf numFmtId="2" fontId="33" fillId="0" borderId="56" xfId="0" applyNumberFormat="1" applyFont="1" applyFill="1" applyBorder="1" applyAlignment="1">
      <alignment horizontal="center"/>
    </xf>
    <xf numFmtId="2" fontId="30" fillId="29" borderId="55" xfId="0" quotePrefix="1" applyNumberFormat="1" applyFont="1" applyFill="1" applyBorder="1" applyAlignment="1">
      <alignment horizontal="center"/>
    </xf>
    <xf numFmtId="2" fontId="30" fillId="29" borderId="14" xfId="0" applyNumberFormat="1" applyFont="1" applyFill="1" applyBorder="1" applyAlignment="1">
      <alignment horizontal="center"/>
    </xf>
    <xf numFmtId="2" fontId="30" fillId="29" borderId="46" xfId="0" applyNumberFormat="1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1" fontId="32" fillId="31" borderId="50" xfId="0" applyNumberFormat="1" applyFont="1" applyFill="1" applyBorder="1" applyAlignment="1">
      <alignment horizontal="center"/>
    </xf>
    <xf numFmtId="1" fontId="32" fillId="31" borderId="51" xfId="0" applyNumberFormat="1" applyFont="1" applyFill="1" applyBorder="1" applyAlignment="1">
      <alignment horizontal="center"/>
    </xf>
    <xf numFmtId="0" fontId="32" fillId="31" borderId="44" xfId="0" applyFont="1" applyFill="1" applyBorder="1" applyAlignment="1">
      <alignment horizontal="center"/>
    </xf>
    <xf numFmtId="0" fontId="32" fillId="31" borderId="52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46" xfId="0" applyNumberFormat="1" applyFont="1" applyFill="1" applyBorder="1" applyAlignment="1">
      <alignment horizontal="center"/>
    </xf>
    <xf numFmtId="0" fontId="30" fillId="24" borderId="55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46" xfId="0" applyFont="1" applyFill="1" applyBorder="1" applyAlignment="1">
      <alignment horizontal="center"/>
    </xf>
    <xf numFmtId="2" fontId="30" fillId="32" borderId="58" xfId="0" applyNumberFormat="1" applyFont="1" applyFill="1" applyBorder="1" applyAlignment="1">
      <alignment horizontal="center"/>
    </xf>
    <xf numFmtId="2" fontId="30" fillId="32" borderId="0" xfId="0" applyNumberFormat="1" applyFont="1" applyFill="1" applyBorder="1" applyAlignment="1">
      <alignment horizontal="center"/>
    </xf>
    <xf numFmtId="2" fontId="30" fillId="32" borderId="60" xfId="0" applyNumberFormat="1" applyFont="1" applyFill="1" applyBorder="1" applyAlignment="1">
      <alignment horizontal="center"/>
    </xf>
    <xf numFmtId="2" fontId="30" fillId="0" borderId="56" xfId="0" quotePrefix="1" applyNumberFormat="1" applyFont="1" applyFill="1" applyBorder="1" applyAlignment="1">
      <alignment horizontal="center"/>
    </xf>
    <xf numFmtId="2" fontId="30" fillId="0" borderId="56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3" fillId="0" borderId="55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56" xfId="0" applyNumberFormat="1" applyFont="1" applyFill="1" applyBorder="1" applyAlignment="1">
      <alignment horizontal="center"/>
    </xf>
    <xf numFmtId="2" fontId="25" fillId="0" borderId="57" xfId="0" applyNumberFormat="1" applyFont="1" applyFill="1" applyBorder="1" applyAlignment="1">
      <alignment horizontal="center"/>
    </xf>
    <xf numFmtId="2" fontId="30" fillId="33" borderId="5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46" xfId="0" applyNumberFormat="1" applyFont="1" applyFill="1" applyBorder="1" applyAlignment="1">
      <alignment horizontal="center"/>
    </xf>
    <xf numFmtId="2" fontId="30" fillId="31" borderId="55" xfId="0" applyNumberFormat="1" applyFont="1" applyFill="1" applyBorder="1" applyAlignment="1">
      <alignment horizontal="center"/>
    </xf>
    <xf numFmtId="2" fontId="30" fillId="31" borderId="14" xfId="0" applyNumberFormat="1" applyFont="1" applyFill="1" applyBorder="1" applyAlignment="1">
      <alignment horizontal="center"/>
    </xf>
    <xf numFmtId="2" fontId="30" fillId="31" borderId="46" xfId="0" applyNumberFormat="1" applyFont="1" applyFill="1" applyBorder="1" applyAlignment="1">
      <alignment horizontal="center"/>
    </xf>
    <xf numFmtId="2" fontId="30" fillId="32" borderId="58" xfId="0" quotePrefix="1" applyNumberFormat="1" applyFont="1" applyFill="1" applyBorder="1" applyAlignment="1">
      <alignment horizontal="center"/>
    </xf>
    <xf numFmtId="2" fontId="30" fillId="32" borderId="0" xfId="0" quotePrefix="1" applyNumberFormat="1" applyFont="1" applyFill="1" applyBorder="1" applyAlignment="1">
      <alignment horizontal="center"/>
    </xf>
    <xf numFmtId="2" fontId="30" fillId="32" borderId="60" xfId="0" quotePrefix="1" applyNumberFormat="1" applyFont="1" applyFill="1" applyBorder="1" applyAlignment="1">
      <alignment horizontal="center"/>
    </xf>
    <xf numFmtId="0" fontId="32" fillId="32" borderId="58" xfId="0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28" fillId="0" borderId="46" xfId="0" applyNumberFormat="1" applyFont="1" applyFill="1" applyBorder="1" applyAlignment="1">
      <alignment horizontal="center"/>
    </xf>
    <xf numFmtId="1" fontId="32" fillId="24" borderId="50" xfId="0" applyNumberFormat="1" applyFont="1" applyFill="1" applyBorder="1" applyAlignment="1">
      <alignment horizontal="center"/>
    </xf>
    <xf numFmtId="1" fontId="32" fillId="24" borderId="51" xfId="0" applyNumberFormat="1" applyFont="1" applyFill="1" applyBorder="1" applyAlignment="1">
      <alignment horizontal="center"/>
    </xf>
    <xf numFmtId="0" fontId="32" fillId="24" borderId="44" xfId="0" applyFont="1" applyFill="1" applyBorder="1" applyAlignment="1">
      <alignment horizontal="center"/>
    </xf>
    <xf numFmtId="0" fontId="32" fillId="24" borderId="52" xfId="0" applyFont="1" applyFill="1" applyBorder="1" applyAlignment="1">
      <alignment horizontal="center"/>
    </xf>
    <xf numFmtId="1" fontId="30" fillId="32" borderId="60" xfId="0" applyNumberFormat="1" applyFont="1" applyFill="1" applyBorder="1" applyAlignment="1" applyProtection="1">
      <alignment horizontal="center"/>
      <protection locked="0"/>
    </xf>
    <xf numFmtId="0" fontId="30" fillId="32" borderId="58" xfId="0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/>
    </xf>
    <xf numFmtId="0" fontId="30" fillId="32" borderId="6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zoomScale="70" zoomScaleNormal="70" workbookViewId="0">
      <selection activeCell="Y26" sqref="Y26"/>
    </sheetView>
  </sheetViews>
  <sheetFormatPr defaultRowHeight="12" x14ac:dyDescent="0.2"/>
  <cols>
    <col min="1" max="1" width="4.7109375" style="1" customWidth="1"/>
    <col min="2" max="2" width="6.7109375" style="2" customWidth="1"/>
    <col min="3" max="3" width="19.5703125" style="2" customWidth="1"/>
    <col min="4" max="4" width="6.7109375" style="3" customWidth="1"/>
    <col min="5" max="5" width="10.42578125" style="2" customWidth="1"/>
    <col min="6" max="6" width="6.140625" style="2" customWidth="1"/>
    <col min="7" max="7" width="6.28515625" style="2" customWidth="1"/>
    <col min="8" max="8" width="8.85546875" style="4" customWidth="1"/>
    <col min="9" max="9" width="10.140625" style="10" customWidth="1"/>
    <col min="10" max="10" width="6.140625" style="2" customWidth="1"/>
    <col min="11" max="11" width="6.28515625" style="2" bestFit="1" customWidth="1"/>
    <col min="12" max="12" width="8.7109375" style="4" customWidth="1"/>
    <col min="13" max="13" width="10.42578125" style="10" customWidth="1"/>
    <col min="14" max="14" width="0.140625" style="2" customWidth="1"/>
    <col min="15" max="15" width="6.7109375" style="2" hidden="1" customWidth="1"/>
    <col min="16" max="16" width="9.42578125" style="4" hidden="1" customWidth="1"/>
    <col min="17" max="17" width="1.85546875" style="10" hidden="1" customWidth="1"/>
    <col min="18" max="18" width="6.42578125" style="2" customWidth="1"/>
    <col min="19" max="21" width="6.7109375" style="2" customWidth="1"/>
    <col min="22" max="22" width="12" style="2" customWidth="1"/>
    <col min="23" max="23" width="9" style="4" customWidth="1"/>
    <col min="24" max="24" width="6.7109375" style="2" customWidth="1"/>
    <col min="25" max="16384" width="9.140625" style="2"/>
  </cols>
  <sheetData>
    <row r="1" spans="1:24" ht="21.75" customHeight="1" thickBot="1" x14ac:dyDescent="0.35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7"/>
    </row>
    <row r="2" spans="1:24" ht="24.95" customHeight="1" thickBot="1" x14ac:dyDescent="0.3">
      <c r="A2" s="25"/>
      <c r="B2" s="26"/>
      <c r="C2" s="26"/>
      <c r="D2" s="243" t="s">
        <v>15</v>
      </c>
      <c r="E2" s="244"/>
      <c r="F2" s="248" t="s">
        <v>45</v>
      </c>
      <c r="G2" s="249"/>
      <c r="H2" s="249"/>
      <c r="I2" s="250"/>
      <c r="J2" s="251" t="s">
        <v>52</v>
      </c>
      <c r="K2" s="252"/>
      <c r="L2" s="252"/>
      <c r="M2" s="253"/>
      <c r="N2" s="254"/>
      <c r="O2" s="255"/>
      <c r="P2" s="255"/>
      <c r="Q2" s="256"/>
      <c r="R2" s="258"/>
      <c r="S2" s="258"/>
      <c r="T2" s="258"/>
      <c r="U2" s="258"/>
      <c r="V2" s="258"/>
      <c r="W2" s="259"/>
      <c r="X2" s="27"/>
    </row>
    <row r="3" spans="1:24" ht="24.95" customHeight="1" thickBot="1" x14ac:dyDescent="0.3">
      <c r="A3" s="28"/>
      <c r="B3" s="29"/>
      <c r="C3" s="160" t="s">
        <v>40</v>
      </c>
      <c r="D3" s="30" t="s">
        <v>0</v>
      </c>
      <c r="E3" s="31" t="s">
        <v>18</v>
      </c>
      <c r="F3" s="32" t="s">
        <v>1</v>
      </c>
      <c r="G3" s="33" t="s">
        <v>2</v>
      </c>
      <c r="H3" s="34" t="s">
        <v>33</v>
      </c>
      <c r="I3" s="35" t="s">
        <v>13</v>
      </c>
      <c r="J3" s="32" t="s">
        <v>4</v>
      </c>
      <c r="K3" s="33" t="s">
        <v>2</v>
      </c>
      <c r="L3" s="34" t="s">
        <v>33</v>
      </c>
      <c r="M3" s="35" t="s">
        <v>13</v>
      </c>
      <c r="N3" s="179"/>
      <c r="O3" s="180"/>
      <c r="P3" s="181"/>
      <c r="Q3" s="182"/>
      <c r="R3" s="36" t="s">
        <v>5</v>
      </c>
      <c r="S3" s="37" t="s">
        <v>6</v>
      </c>
      <c r="T3" s="38" t="s">
        <v>7</v>
      </c>
      <c r="U3" s="38" t="s">
        <v>2</v>
      </c>
      <c r="V3" s="39" t="s">
        <v>0</v>
      </c>
      <c r="W3" s="40" t="s">
        <v>14</v>
      </c>
      <c r="X3" s="27"/>
    </row>
    <row r="4" spans="1:24" ht="24.95" customHeight="1" x14ac:dyDescent="0.25">
      <c r="A4" s="42" t="s">
        <v>9</v>
      </c>
      <c r="B4" s="43">
        <v>1</v>
      </c>
      <c r="C4" s="44" t="s">
        <v>47</v>
      </c>
      <c r="D4" s="45">
        <v>5.36</v>
      </c>
      <c r="E4" s="46">
        <v>120</v>
      </c>
      <c r="F4" s="47">
        <v>27</v>
      </c>
      <c r="G4" s="48">
        <v>120</v>
      </c>
      <c r="H4" s="49">
        <v>2</v>
      </c>
      <c r="I4" s="204"/>
      <c r="J4" s="47">
        <v>30</v>
      </c>
      <c r="K4" s="48">
        <v>98</v>
      </c>
      <c r="L4" s="49">
        <v>0</v>
      </c>
      <c r="M4" s="204"/>
      <c r="N4" s="183"/>
      <c r="O4" s="165"/>
      <c r="P4" s="166"/>
      <c r="Q4" s="264"/>
      <c r="R4" s="50">
        <f t="shared" ref="R4:R9" si="0">COUNT(H4,L4,P4)</f>
        <v>2</v>
      </c>
      <c r="S4" s="51">
        <f t="shared" ref="S4:S9" si="1">R4*$E4</f>
        <v>240</v>
      </c>
      <c r="T4" s="51">
        <f t="shared" ref="T4:U9" si="2">SUM(F4,J4,N4)</f>
        <v>57</v>
      </c>
      <c r="U4" s="51">
        <f t="shared" si="2"/>
        <v>218</v>
      </c>
      <c r="V4" s="52">
        <f t="shared" ref="V4:V10" si="3">IF(T4&gt;0,U4/T4,0)</f>
        <v>3.8245614035087718</v>
      </c>
      <c r="W4" s="53"/>
      <c r="X4" s="27"/>
    </row>
    <row r="5" spans="1:24" ht="24.95" customHeight="1" x14ac:dyDescent="0.25">
      <c r="A5" s="42"/>
      <c r="B5" s="43">
        <v>2</v>
      </c>
      <c r="C5" s="44" t="s">
        <v>39</v>
      </c>
      <c r="D5" s="45">
        <v>3.69</v>
      </c>
      <c r="E5" s="46">
        <v>100</v>
      </c>
      <c r="F5" s="54">
        <v>27</v>
      </c>
      <c r="G5" s="55">
        <v>63</v>
      </c>
      <c r="H5" s="49">
        <v>0</v>
      </c>
      <c r="I5" s="205"/>
      <c r="J5" s="54">
        <v>26</v>
      </c>
      <c r="K5" s="55">
        <v>100</v>
      </c>
      <c r="L5" s="49">
        <v>2</v>
      </c>
      <c r="M5" s="205"/>
      <c r="N5" s="184"/>
      <c r="O5" s="169"/>
      <c r="P5" s="166"/>
      <c r="Q5" s="264"/>
      <c r="R5" s="50">
        <f t="shared" si="0"/>
        <v>2</v>
      </c>
      <c r="S5" s="51">
        <f>R5*E5</f>
        <v>200</v>
      </c>
      <c r="T5" s="56">
        <f t="shared" si="2"/>
        <v>53</v>
      </c>
      <c r="U5" s="56">
        <f t="shared" si="2"/>
        <v>163</v>
      </c>
      <c r="V5" s="52">
        <f t="shared" si="3"/>
        <v>3.0754716981132075</v>
      </c>
      <c r="W5" s="57"/>
      <c r="X5" s="27"/>
    </row>
    <row r="6" spans="1:24" ht="24.95" customHeight="1" x14ac:dyDescent="0.25">
      <c r="A6" s="42"/>
      <c r="B6" s="58">
        <v>3</v>
      </c>
      <c r="C6" s="59" t="s">
        <v>37</v>
      </c>
      <c r="D6" s="60">
        <v>2.85</v>
      </c>
      <c r="E6" s="61">
        <v>80</v>
      </c>
      <c r="F6" s="54">
        <v>18</v>
      </c>
      <c r="G6" s="55">
        <v>35</v>
      </c>
      <c r="H6" s="49">
        <v>0</v>
      </c>
      <c r="I6" s="205"/>
      <c r="J6" s="54">
        <v>31</v>
      </c>
      <c r="K6" s="55">
        <v>80</v>
      </c>
      <c r="L6" s="49">
        <v>2</v>
      </c>
      <c r="M6" s="205"/>
      <c r="N6" s="184"/>
      <c r="O6" s="169"/>
      <c r="P6" s="166"/>
      <c r="Q6" s="264"/>
      <c r="R6" s="50">
        <f t="shared" si="0"/>
        <v>2</v>
      </c>
      <c r="S6" s="51">
        <f t="shared" si="1"/>
        <v>160</v>
      </c>
      <c r="T6" s="56">
        <f t="shared" si="2"/>
        <v>49</v>
      </c>
      <c r="U6" s="56">
        <f t="shared" si="2"/>
        <v>115</v>
      </c>
      <c r="V6" s="52">
        <f t="shared" si="3"/>
        <v>2.3469387755102042</v>
      </c>
      <c r="W6" s="57"/>
      <c r="X6" s="27"/>
    </row>
    <row r="7" spans="1:24" ht="24.95" customHeight="1" x14ac:dyDescent="0.25">
      <c r="A7" s="42"/>
      <c r="B7" s="58">
        <v>4</v>
      </c>
      <c r="C7" s="44" t="s">
        <v>38</v>
      </c>
      <c r="D7" s="45">
        <v>2.14</v>
      </c>
      <c r="E7" s="62">
        <v>65</v>
      </c>
      <c r="F7" s="54">
        <v>29</v>
      </c>
      <c r="G7" s="55">
        <v>65</v>
      </c>
      <c r="H7" s="49">
        <v>2</v>
      </c>
      <c r="I7" s="205"/>
      <c r="J7" s="54">
        <v>34</v>
      </c>
      <c r="K7" s="55">
        <v>65</v>
      </c>
      <c r="L7" s="49">
        <v>2</v>
      </c>
      <c r="M7" s="205"/>
      <c r="N7" s="184"/>
      <c r="O7" s="169"/>
      <c r="P7" s="166"/>
      <c r="Q7" s="264"/>
      <c r="R7" s="50">
        <f t="shared" si="0"/>
        <v>2</v>
      </c>
      <c r="S7" s="51">
        <f t="shared" si="1"/>
        <v>130</v>
      </c>
      <c r="T7" s="56">
        <f t="shared" si="2"/>
        <v>63</v>
      </c>
      <c r="U7" s="56">
        <f t="shared" si="2"/>
        <v>130</v>
      </c>
      <c r="V7" s="52">
        <f t="shared" si="3"/>
        <v>2.0634920634920637</v>
      </c>
      <c r="W7" s="57"/>
      <c r="X7" s="27"/>
    </row>
    <row r="8" spans="1:24" ht="24.95" customHeight="1" x14ac:dyDescent="0.25">
      <c r="A8" s="42"/>
      <c r="B8" s="63" t="s">
        <v>46</v>
      </c>
      <c r="C8" s="64" t="s">
        <v>51</v>
      </c>
      <c r="D8" s="43">
        <v>1.72</v>
      </c>
      <c r="E8" s="65">
        <v>56</v>
      </c>
      <c r="F8" s="54"/>
      <c r="G8" s="55"/>
      <c r="H8" s="49"/>
      <c r="I8" s="205"/>
      <c r="J8" s="54"/>
      <c r="K8" s="55"/>
      <c r="L8" s="49"/>
      <c r="M8" s="205"/>
      <c r="N8" s="184"/>
      <c r="O8" s="169"/>
      <c r="P8" s="166"/>
      <c r="Q8" s="264"/>
      <c r="R8" s="50">
        <f t="shared" si="0"/>
        <v>0</v>
      </c>
      <c r="S8" s="51">
        <f t="shared" si="1"/>
        <v>0</v>
      </c>
      <c r="T8" s="56">
        <f t="shared" si="2"/>
        <v>0</v>
      </c>
      <c r="U8" s="56">
        <f t="shared" si="2"/>
        <v>0</v>
      </c>
      <c r="V8" s="52">
        <f t="shared" si="3"/>
        <v>0</v>
      </c>
      <c r="W8" s="57"/>
      <c r="X8" s="27"/>
    </row>
    <row r="9" spans="1:24" ht="24.95" customHeight="1" thickBot="1" x14ac:dyDescent="0.3">
      <c r="A9" s="42"/>
      <c r="B9" s="66"/>
      <c r="C9" s="67"/>
      <c r="D9" s="68"/>
      <c r="E9" s="69"/>
      <c r="F9" s="70"/>
      <c r="G9" s="71"/>
      <c r="H9" s="72"/>
      <c r="I9" s="206"/>
      <c r="J9" s="73"/>
      <c r="K9" s="74"/>
      <c r="L9" s="75"/>
      <c r="M9" s="206"/>
      <c r="N9" s="184"/>
      <c r="O9" s="169"/>
      <c r="P9" s="166"/>
      <c r="Q9" s="264"/>
      <c r="R9" s="76">
        <f t="shared" si="0"/>
        <v>0</v>
      </c>
      <c r="S9" s="77">
        <f t="shared" si="1"/>
        <v>0</v>
      </c>
      <c r="T9" s="77">
        <f t="shared" si="2"/>
        <v>0</v>
      </c>
      <c r="U9" s="77">
        <f t="shared" si="2"/>
        <v>0</v>
      </c>
      <c r="V9" s="78">
        <f t="shared" si="3"/>
        <v>0</v>
      </c>
      <c r="W9" s="79"/>
      <c r="X9" s="27"/>
    </row>
    <row r="10" spans="1:24" ht="24.95" customHeight="1" thickBot="1" x14ac:dyDescent="0.3">
      <c r="A10" s="42"/>
      <c r="B10" s="80"/>
      <c r="C10" s="81" t="s">
        <v>8</v>
      </c>
      <c r="D10" s="260"/>
      <c r="E10" s="261"/>
      <c r="F10" s="82"/>
      <c r="G10" s="83">
        <f>SUM(G4:G9)</f>
        <v>283</v>
      </c>
      <c r="H10" s="84">
        <f>IF(G10&gt;0,(G10/SUM(IF(G4&gt;0,$E4,0),IF(G5&gt;0,$E5,0),IF(G6&gt;0,$E6,0),IF(G7&gt;0,$E7,0),IF(G8&gt;0,$E8),IF(G9&gt;0,$E9,0))),0)</f>
        <v>0.77534246575342469</v>
      </c>
      <c r="I10" s="85"/>
      <c r="J10" s="86"/>
      <c r="K10" s="87">
        <f>SUM(K4:K9)</f>
        <v>343</v>
      </c>
      <c r="L10" s="88">
        <f>IF(K10&gt;0,(K10/SUM(IF(K4&gt;0,$E4,0),IF(K5&gt;0,$E5,0),IF(K6&gt;0,$E6,0),IF(K7&gt;0,$E7,0),IF(K8&gt;0,$E8),IF(K9&gt;0,$E9,0))),0)</f>
        <v>0.9397260273972603</v>
      </c>
      <c r="M10" s="89"/>
      <c r="N10" s="184"/>
      <c r="O10" s="172"/>
      <c r="P10" s="173"/>
      <c r="Q10" s="185"/>
      <c r="R10" s="90">
        <f>MAX(R4:R9)</f>
        <v>2</v>
      </c>
      <c r="S10" s="91">
        <f>SUM(S4:S9)</f>
        <v>730</v>
      </c>
      <c r="T10" s="51">
        <f>SUM(T4:T9)</f>
        <v>222</v>
      </c>
      <c r="U10" s="51">
        <f>SUM(U4:U9)</f>
        <v>626</v>
      </c>
      <c r="V10" s="92">
        <f t="shared" si="3"/>
        <v>2.8198198198198199</v>
      </c>
      <c r="W10" s="93"/>
      <c r="X10" s="27"/>
    </row>
    <row r="11" spans="1:24" ht="24.95" customHeight="1" thickBot="1" x14ac:dyDescent="0.3">
      <c r="A11" s="94"/>
      <c r="B11" s="95"/>
      <c r="C11" s="96" t="s">
        <v>16</v>
      </c>
      <c r="D11" s="262"/>
      <c r="E11" s="263"/>
      <c r="F11" s="212"/>
      <c r="G11" s="213"/>
      <c r="H11" s="97">
        <f>SUM(H4:H9)</f>
        <v>4</v>
      </c>
      <c r="I11" s="98">
        <v>1</v>
      </c>
      <c r="J11" s="212"/>
      <c r="K11" s="213"/>
      <c r="L11" s="97">
        <f>SUM(L4:L9)</f>
        <v>6</v>
      </c>
      <c r="M11" s="98">
        <v>2</v>
      </c>
      <c r="N11" s="257"/>
      <c r="O11" s="199"/>
      <c r="P11" s="175"/>
      <c r="Q11" s="186"/>
      <c r="R11" s="217"/>
      <c r="S11" s="218"/>
      <c r="T11" s="218"/>
      <c r="U11" s="219"/>
      <c r="V11" s="99">
        <f>IF(S10&gt;0,U10/S10,0)</f>
        <v>0.8575342465753425</v>
      </c>
      <c r="W11" s="100">
        <f>SUM(I11+M11+Q11)</f>
        <v>3</v>
      </c>
      <c r="X11" s="27"/>
    </row>
    <row r="12" spans="1:24" s="11" customFormat="1" ht="24.95" customHeight="1" thickBot="1" x14ac:dyDescent="0.3">
      <c r="A12" s="229"/>
      <c r="B12" s="230"/>
      <c r="C12" s="231"/>
      <c r="D12" s="243" t="s">
        <v>15</v>
      </c>
      <c r="E12" s="244"/>
      <c r="F12" s="251" t="s">
        <v>52</v>
      </c>
      <c r="G12" s="252"/>
      <c r="H12" s="252"/>
      <c r="I12" s="253"/>
      <c r="J12" s="214" t="s">
        <v>40</v>
      </c>
      <c r="K12" s="215"/>
      <c r="L12" s="215"/>
      <c r="M12" s="216"/>
      <c r="N12" s="265"/>
      <c r="O12" s="266"/>
      <c r="P12" s="266"/>
      <c r="Q12" s="267"/>
      <c r="R12" s="232"/>
      <c r="S12" s="232"/>
      <c r="T12" s="232"/>
      <c r="U12" s="232"/>
      <c r="V12" s="232"/>
      <c r="W12" s="233"/>
      <c r="X12" s="41"/>
    </row>
    <row r="13" spans="1:24" ht="24.95" customHeight="1" thickBot="1" x14ac:dyDescent="0.3">
      <c r="A13" s="101"/>
      <c r="B13" s="102"/>
      <c r="C13" s="103" t="s">
        <v>45</v>
      </c>
      <c r="D13" s="104" t="s">
        <v>0</v>
      </c>
      <c r="E13" s="105" t="s">
        <v>18</v>
      </c>
      <c r="F13" s="106" t="s">
        <v>1</v>
      </c>
      <c r="G13" s="107" t="s">
        <v>2</v>
      </c>
      <c r="H13" s="108" t="s">
        <v>3</v>
      </c>
      <c r="I13" s="109" t="s">
        <v>13</v>
      </c>
      <c r="J13" s="106" t="s">
        <v>4</v>
      </c>
      <c r="K13" s="107" t="s">
        <v>2</v>
      </c>
      <c r="L13" s="108" t="s">
        <v>3</v>
      </c>
      <c r="M13" s="109" t="s">
        <v>13</v>
      </c>
      <c r="N13" s="161"/>
      <c r="O13" s="178"/>
      <c r="P13" s="175"/>
      <c r="Q13" s="187"/>
      <c r="R13" s="110" t="s">
        <v>5</v>
      </c>
      <c r="S13" s="111" t="s">
        <v>6</v>
      </c>
      <c r="T13" s="112" t="s">
        <v>7</v>
      </c>
      <c r="U13" s="112" t="s">
        <v>2</v>
      </c>
      <c r="V13" s="113" t="s">
        <v>0</v>
      </c>
      <c r="W13" s="114" t="s">
        <v>14</v>
      </c>
      <c r="X13" s="27"/>
    </row>
    <row r="14" spans="1:24" ht="24.95" customHeight="1" x14ac:dyDescent="0.25">
      <c r="A14" s="42" t="s">
        <v>34</v>
      </c>
      <c r="B14" s="115">
        <v>1</v>
      </c>
      <c r="C14" s="116" t="s">
        <v>42</v>
      </c>
      <c r="D14" s="117">
        <v>3.65</v>
      </c>
      <c r="E14" s="118">
        <v>100</v>
      </c>
      <c r="F14" s="47">
        <v>28</v>
      </c>
      <c r="G14" s="48">
        <v>100</v>
      </c>
      <c r="H14" s="49">
        <v>2</v>
      </c>
      <c r="I14" s="204"/>
      <c r="J14" s="47">
        <v>27</v>
      </c>
      <c r="K14" s="48">
        <v>77</v>
      </c>
      <c r="L14" s="49">
        <v>0</v>
      </c>
      <c r="M14" s="204" t="s">
        <v>27</v>
      </c>
      <c r="N14" s="183"/>
      <c r="O14" s="165"/>
      <c r="P14" s="166"/>
      <c r="Q14" s="264"/>
      <c r="R14" s="50">
        <f t="shared" ref="R14:R20" si="4">COUNT(H14,L14,P14)</f>
        <v>2</v>
      </c>
      <c r="S14" s="51">
        <f t="shared" ref="S14:S20" si="5">R14*$E14</f>
        <v>200</v>
      </c>
      <c r="T14" s="56">
        <f t="shared" ref="T14:U20" si="6">SUM(F14,J14,N14)</f>
        <v>55</v>
      </c>
      <c r="U14" s="56">
        <f t="shared" si="6"/>
        <v>177</v>
      </c>
      <c r="V14" s="52">
        <f t="shared" ref="V14:V21" si="7">IF(T14&gt;0,U14/T14,0)</f>
        <v>3.2181818181818183</v>
      </c>
      <c r="W14" s="200"/>
      <c r="X14" s="27"/>
    </row>
    <row r="15" spans="1:24" ht="24.95" customHeight="1" x14ac:dyDescent="0.25">
      <c r="A15" s="42"/>
      <c r="B15" s="119">
        <v>2</v>
      </c>
      <c r="C15" s="120" t="s">
        <v>43</v>
      </c>
      <c r="D15" s="121">
        <v>2.91</v>
      </c>
      <c r="E15" s="122">
        <v>80</v>
      </c>
      <c r="F15" s="54">
        <v>28</v>
      </c>
      <c r="G15" s="55">
        <v>80</v>
      </c>
      <c r="H15" s="49">
        <v>2</v>
      </c>
      <c r="I15" s="205"/>
      <c r="J15" s="54">
        <v>27</v>
      </c>
      <c r="K15" s="55">
        <v>80</v>
      </c>
      <c r="L15" s="49">
        <v>2</v>
      </c>
      <c r="M15" s="205"/>
      <c r="N15" s="184"/>
      <c r="O15" s="169"/>
      <c r="P15" s="166"/>
      <c r="Q15" s="264"/>
      <c r="R15" s="50">
        <f t="shared" si="4"/>
        <v>2</v>
      </c>
      <c r="S15" s="51">
        <f t="shared" si="5"/>
        <v>160</v>
      </c>
      <c r="T15" s="56">
        <f t="shared" si="6"/>
        <v>55</v>
      </c>
      <c r="U15" s="56">
        <f t="shared" si="6"/>
        <v>160</v>
      </c>
      <c r="V15" s="92">
        <f t="shared" si="7"/>
        <v>2.9090909090909092</v>
      </c>
      <c r="W15" s="201"/>
      <c r="X15" s="27"/>
    </row>
    <row r="16" spans="1:24" ht="24.95" customHeight="1" x14ac:dyDescent="0.25">
      <c r="A16" s="42"/>
      <c r="B16" s="119">
        <v>3</v>
      </c>
      <c r="C16" s="120" t="s">
        <v>41</v>
      </c>
      <c r="D16" s="121">
        <v>2.38</v>
      </c>
      <c r="E16" s="122">
        <v>70</v>
      </c>
      <c r="F16" s="54">
        <v>19</v>
      </c>
      <c r="G16" s="55">
        <v>70</v>
      </c>
      <c r="H16" s="49">
        <v>2</v>
      </c>
      <c r="I16" s="205"/>
      <c r="J16" s="54">
        <v>18</v>
      </c>
      <c r="K16" s="55">
        <v>70</v>
      </c>
      <c r="L16" s="49">
        <v>2</v>
      </c>
      <c r="M16" s="205"/>
      <c r="N16" s="184"/>
      <c r="O16" s="169"/>
      <c r="P16" s="166"/>
      <c r="Q16" s="264"/>
      <c r="R16" s="50">
        <f t="shared" si="4"/>
        <v>2</v>
      </c>
      <c r="S16" s="51">
        <f t="shared" si="5"/>
        <v>140</v>
      </c>
      <c r="T16" s="56">
        <f t="shared" si="6"/>
        <v>37</v>
      </c>
      <c r="U16" s="56">
        <f t="shared" si="6"/>
        <v>140</v>
      </c>
      <c r="V16" s="92">
        <f t="shared" si="7"/>
        <v>3.7837837837837838</v>
      </c>
      <c r="W16" s="201"/>
      <c r="X16" s="27"/>
    </row>
    <row r="17" spans="1:28" ht="24.95" customHeight="1" x14ac:dyDescent="0.25">
      <c r="A17" s="42"/>
      <c r="B17" s="119">
        <v>4</v>
      </c>
      <c r="C17" s="120" t="s">
        <v>44</v>
      </c>
      <c r="D17" s="121">
        <v>1.86</v>
      </c>
      <c r="E17" s="122">
        <v>59</v>
      </c>
      <c r="F17" s="54">
        <v>25</v>
      </c>
      <c r="G17" s="55">
        <v>59</v>
      </c>
      <c r="H17" s="49">
        <v>2</v>
      </c>
      <c r="I17" s="205"/>
      <c r="J17" s="54">
        <v>29</v>
      </c>
      <c r="K17" s="55">
        <v>42</v>
      </c>
      <c r="L17" s="49">
        <v>0</v>
      </c>
      <c r="M17" s="205"/>
      <c r="N17" s="184"/>
      <c r="O17" s="169"/>
      <c r="P17" s="166"/>
      <c r="Q17" s="264"/>
      <c r="R17" s="50">
        <f t="shared" si="4"/>
        <v>2</v>
      </c>
      <c r="S17" s="51">
        <f t="shared" si="5"/>
        <v>118</v>
      </c>
      <c r="T17" s="56">
        <f t="shared" si="6"/>
        <v>54</v>
      </c>
      <c r="U17" s="56">
        <f t="shared" si="6"/>
        <v>101</v>
      </c>
      <c r="V17" s="92">
        <f t="shared" si="7"/>
        <v>1.8703703703703705</v>
      </c>
      <c r="W17" s="201"/>
      <c r="X17" s="27"/>
    </row>
    <row r="18" spans="1:28" ht="24.95" customHeight="1" x14ac:dyDescent="0.25">
      <c r="A18" s="42"/>
      <c r="B18" s="119" t="s">
        <v>46</v>
      </c>
      <c r="C18" s="120" t="s">
        <v>48</v>
      </c>
      <c r="D18" s="121">
        <v>3.49</v>
      </c>
      <c r="E18" s="122">
        <v>90</v>
      </c>
      <c r="F18" s="54"/>
      <c r="G18" s="55"/>
      <c r="H18" s="49"/>
      <c r="I18" s="205"/>
      <c r="J18" s="54"/>
      <c r="K18" s="55"/>
      <c r="L18" s="49"/>
      <c r="M18" s="205"/>
      <c r="N18" s="184"/>
      <c r="O18" s="169"/>
      <c r="P18" s="166"/>
      <c r="Q18" s="264"/>
      <c r="R18" s="50">
        <f t="shared" si="4"/>
        <v>0</v>
      </c>
      <c r="S18" s="51">
        <f t="shared" si="5"/>
        <v>0</v>
      </c>
      <c r="T18" s="56">
        <f t="shared" si="6"/>
        <v>0</v>
      </c>
      <c r="U18" s="56">
        <f t="shared" si="6"/>
        <v>0</v>
      </c>
      <c r="V18" s="92">
        <f t="shared" si="7"/>
        <v>0</v>
      </c>
      <c r="W18" s="201"/>
      <c r="X18" s="27"/>
    </row>
    <row r="19" spans="1:28" ht="24.95" customHeight="1" x14ac:dyDescent="0.25">
      <c r="A19" s="42"/>
      <c r="B19" s="156"/>
      <c r="C19" s="157"/>
      <c r="D19" s="158"/>
      <c r="E19" s="159"/>
      <c r="F19" s="70"/>
      <c r="G19" s="71"/>
      <c r="H19" s="72"/>
      <c r="I19" s="205"/>
      <c r="J19" s="70"/>
      <c r="K19" s="71"/>
      <c r="L19" s="72"/>
      <c r="M19" s="205"/>
      <c r="N19" s="184"/>
      <c r="O19" s="169"/>
      <c r="P19" s="166"/>
      <c r="Q19" s="264"/>
      <c r="R19" s="50">
        <f t="shared" si="4"/>
        <v>0</v>
      </c>
      <c r="S19" s="51">
        <f t="shared" si="5"/>
        <v>0</v>
      </c>
      <c r="T19" s="56">
        <f t="shared" si="6"/>
        <v>0</v>
      </c>
      <c r="U19" s="56">
        <f t="shared" si="6"/>
        <v>0</v>
      </c>
      <c r="V19" s="92">
        <f t="shared" si="7"/>
        <v>0</v>
      </c>
      <c r="W19" s="201"/>
      <c r="X19" s="27"/>
    </row>
    <row r="20" spans="1:28" ht="24.95" customHeight="1" thickBot="1" x14ac:dyDescent="0.3">
      <c r="A20" s="42"/>
      <c r="B20" s="123"/>
      <c r="C20" s="124"/>
      <c r="D20" s="125"/>
      <c r="E20" s="126"/>
      <c r="F20" s="73"/>
      <c r="G20" s="74"/>
      <c r="H20" s="75"/>
      <c r="I20" s="206"/>
      <c r="J20" s="73"/>
      <c r="K20" s="74"/>
      <c r="L20" s="75"/>
      <c r="M20" s="206"/>
      <c r="N20" s="184"/>
      <c r="O20" s="169"/>
      <c r="P20" s="166"/>
      <c r="Q20" s="264"/>
      <c r="R20" s="76">
        <f t="shared" si="4"/>
        <v>0</v>
      </c>
      <c r="S20" s="77">
        <f t="shared" si="5"/>
        <v>0</v>
      </c>
      <c r="T20" s="77">
        <f t="shared" si="6"/>
        <v>0</v>
      </c>
      <c r="U20" s="77">
        <f t="shared" si="6"/>
        <v>0</v>
      </c>
      <c r="V20" s="78">
        <f t="shared" si="7"/>
        <v>0</v>
      </c>
      <c r="W20" s="202"/>
      <c r="X20" s="27"/>
    </row>
    <row r="21" spans="1:28" ht="24.95" customHeight="1" thickBot="1" x14ac:dyDescent="0.3">
      <c r="A21" s="42"/>
      <c r="B21" s="127"/>
      <c r="C21" s="116" t="s">
        <v>8</v>
      </c>
      <c r="D21" s="208"/>
      <c r="E21" s="209"/>
      <c r="F21" s="86"/>
      <c r="G21" s="87">
        <f>SUM(G14:G20)</f>
        <v>309</v>
      </c>
      <c r="H21" s="88">
        <f>IF(G21&gt;0,(G21/SUM(IF(G14&gt;0,$E14,0),IF(G15&gt;0,$E15,0),IF(G16&gt;0,$E16,0),IF(G17&gt;0,$E17,0),IF(G18&gt;0,$E18),IF(G20&gt;0,$E20,0))),0)</f>
        <v>1</v>
      </c>
      <c r="I21" s="89"/>
      <c r="J21" s="86"/>
      <c r="K21" s="87">
        <f>SUM(K14:K20)</f>
        <v>269</v>
      </c>
      <c r="L21" s="88">
        <f>IF(K21&gt;0,(K21/SUM(IF(K14&gt;0,$E14,0),IF(K15&gt;0,$E15,0),IF(K16&gt;0,$E16,0),IF(K17&gt;0,$E17,0),IF(K18&gt;0,$E18),IF(K20&gt;0,$E20,0))),0)</f>
        <v>0.87055016181229772</v>
      </c>
      <c r="M21" s="89"/>
      <c r="N21" s="184"/>
      <c r="O21" s="172"/>
      <c r="P21" s="173"/>
      <c r="Q21" s="185"/>
      <c r="R21" s="90">
        <f>MAX(R14:R20)</f>
        <v>2</v>
      </c>
      <c r="S21" s="91">
        <f>SUM(S14:S20)</f>
        <v>618</v>
      </c>
      <c r="T21" s="51">
        <f>SUM(T14:T20)</f>
        <v>201</v>
      </c>
      <c r="U21" s="51">
        <f>SUM(U14:U20)</f>
        <v>578</v>
      </c>
      <c r="V21" s="92">
        <f t="shared" si="7"/>
        <v>2.8756218905472637</v>
      </c>
      <c r="W21" s="93"/>
      <c r="X21" s="27"/>
    </row>
    <row r="22" spans="1:28" ht="24.95" customHeight="1" thickBot="1" x14ac:dyDescent="0.3">
      <c r="A22" s="94"/>
      <c r="B22" s="128"/>
      <c r="C22" s="129" t="s">
        <v>16</v>
      </c>
      <c r="D22" s="210"/>
      <c r="E22" s="211"/>
      <c r="F22" s="212"/>
      <c r="G22" s="213"/>
      <c r="H22" s="97">
        <f>SUM(H14:H20)</f>
        <v>8</v>
      </c>
      <c r="I22" s="98">
        <v>2</v>
      </c>
      <c r="J22" s="212"/>
      <c r="K22" s="213"/>
      <c r="L22" s="130">
        <f>SUM(L14:L20)</f>
        <v>4</v>
      </c>
      <c r="M22" s="98">
        <v>1</v>
      </c>
      <c r="N22" s="257"/>
      <c r="O22" s="199"/>
      <c r="P22" s="175"/>
      <c r="Q22" s="186"/>
      <c r="R22" s="217"/>
      <c r="S22" s="218"/>
      <c r="T22" s="218"/>
      <c r="U22" s="219"/>
      <c r="V22" s="99">
        <f>IF(S21&gt;0,U21/S21,0)</f>
        <v>0.93527508090614886</v>
      </c>
      <c r="W22" s="100">
        <f>SUM(I22+M22+Q22)</f>
        <v>3</v>
      </c>
      <c r="X22" s="27"/>
    </row>
    <row r="23" spans="1:28" s="11" customFormat="1" ht="24.95" customHeight="1" thickBot="1" x14ac:dyDescent="0.3">
      <c r="A23" s="229"/>
      <c r="B23" s="230"/>
      <c r="C23" s="231"/>
      <c r="D23" s="243" t="s">
        <v>15</v>
      </c>
      <c r="E23" s="244"/>
      <c r="F23" s="221" t="s">
        <v>45</v>
      </c>
      <c r="G23" s="222"/>
      <c r="H23" s="222"/>
      <c r="I23" s="223"/>
      <c r="J23" s="234" t="s">
        <v>40</v>
      </c>
      <c r="K23" s="235"/>
      <c r="L23" s="235"/>
      <c r="M23" s="236"/>
      <c r="N23" s="237"/>
      <c r="O23" s="238"/>
      <c r="P23" s="238"/>
      <c r="Q23" s="239"/>
      <c r="R23" s="232"/>
      <c r="S23" s="232"/>
      <c r="T23" s="232"/>
      <c r="U23" s="232"/>
      <c r="V23" s="232"/>
      <c r="W23" s="233"/>
      <c r="X23" s="41"/>
    </row>
    <row r="24" spans="1:28" ht="24.95" customHeight="1" thickBot="1" x14ac:dyDescent="0.3">
      <c r="A24" s="101"/>
      <c r="B24" s="131"/>
      <c r="C24" s="132" t="s">
        <v>52</v>
      </c>
      <c r="D24" s="133" t="s">
        <v>0</v>
      </c>
      <c r="E24" s="134" t="s">
        <v>18</v>
      </c>
      <c r="F24" s="106" t="s">
        <v>1</v>
      </c>
      <c r="G24" s="107" t="s">
        <v>2</v>
      </c>
      <c r="H24" s="108" t="s">
        <v>3</v>
      </c>
      <c r="I24" s="109" t="s">
        <v>13</v>
      </c>
      <c r="J24" s="106" t="s">
        <v>4</v>
      </c>
      <c r="K24" s="107" t="s">
        <v>2</v>
      </c>
      <c r="L24" s="108" t="s">
        <v>3</v>
      </c>
      <c r="M24" s="109" t="s">
        <v>13</v>
      </c>
      <c r="N24" s="161"/>
      <c r="O24" s="178"/>
      <c r="P24" s="175"/>
      <c r="Q24" s="187"/>
      <c r="R24" s="110" t="s">
        <v>5</v>
      </c>
      <c r="S24" s="111" t="s">
        <v>6</v>
      </c>
      <c r="T24" s="112" t="s">
        <v>7</v>
      </c>
      <c r="U24" s="112" t="s">
        <v>2</v>
      </c>
      <c r="V24" s="113" t="s">
        <v>0</v>
      </c>
      <c r="W24" s="114" t="s">
        <v>14</v>
      </c>
      <c r="X24" s="27"/>
    </row>
    <row r="25" spans="1:28" ht="24.95" customHeight="1" x14ac:dyDescent="0.25">
      <c r="A25" s="42" t="s">
        <v>35</v>
      </c>
      <c r="B25" s="135">
        <v>1</v>
      </c>
      <c r="C25" s="136" t="s">
        <v>53</v>
      </c>
      <c r="D25" s="137">
        <v>3.81</v>
      </c>
      <c r="E25" s="138">
        <v>100</v>
      </c>
      <c r="F25" s="47">
        <v>28</v>
      </c>
      <c r="G25" s="48">
        <v>58</v>
      </c>
      <c r="H25" s="49">
        <v>0</v>
      </c>
      <c r="I25" s="204"/>
      <c r="J25" s="54">
        <v>30</v>
      </c>
      <c r="K25" s="55">
        <v>100</v>
      </c>
      <c r="L25" s="49">
        <v>2</v>
      </c>
      <c r="M25" s="204"/>
      <c r="N25" s="183"/>
      <c r="O25" s="165"/>
      <c r="P25" s="166"/>
      <c r="Q25" s="264"/>
      <c r="R25" s="50">
        <f t="shared" ref="R25:R31" si="8">COUNT(H25,L25,P25)</f>
        <v>2</v>
      </c>
      <c r="S25" s="51">
        <f t="shared" ref="S25:S31" si="9">R25*$E25</f>
        <v>200</v>
      </c>
      <c r="T25" s="51">
        <f t="shared" ref="T25:U31" si="10">SUM(F25,J25,N25)</f>
        <v>58</v>
      </c>
      <c r="U25" s="51">
        <f t="shared" si="10"/>
        <v>158</v>
      </c>
      <c r="V25" s="52">
        <f t="shared" ref="V25:V32" si="11">IF(T25&gt;0,U25/T25,0)</f>
        <v>2.7241379310344827</v>
      </c>
      <c r="W25" s="200"/>
      <c r="X25" s="27"/>
    </row>
    <row r="26" spans="1:28" ht="24.95" customHeight="1" x14ac:dyDescent="0.25">
      <c r="A26" s="42"/>
      <c r="B26" s="139">
        <v>2</v>
      </c>
      <c r="C26" s="140" t="s">
        <v>54</v>
      </c>
      <c r="D26" s="137">
        <v>2.4700000000000002</v>
      </c>
      <c r="E26" s="141">
        <v>70</v>
      </c>
      <c r="F26" s="54">
        <v>28</v>
      </c>
      <c r="G26" s="55">
        <v>63</v>
      </c>
      <c r="H26" s="49">
        <v>0</v>
      </c>
      <c r="I26" s="205"/>
      <c r="J26" s="54">
        <v>26</v>
      </c>
      <c r="K26" s="55">
        <v>42</v>
      </c>
      <c r="L26" s="49">
        <v>0</v>
      </c>
      <c r="M26" s="205"/>
      <c r="N26" s="184"/>
      <c r="O26" s="169"/>
      <c r="P26" s="166"/>
      <c r="Q26" s="264"/>
      <c r="R26" s="50">
        <f t="shared" si="8"/>
        <v>2</v>
      </c>
      <c r="S26" s="51">
        <f t="shared" si="9"/>
        <v>140</v>
      </c>
      <c r="T26" s="56">
        <f t="shared" si="10"/>
        <v>54</v>
      </c>
      <c r="U26" s="56">
        <f t="shared" si="10"/>
        <v>105</v>
      </c>
      <c r="V26" s="92">
        <f t="shared" si="11"/>
        <v>1.9444444444444444</v>
      </c>
      <c r="W26" s="201"/>
      <c r="X26" s="27"/>
    </row>
    <row r="27" spans="1:28" ht="24.95" customHeight="1" x14ac:dyDescent="0.25">
      <c r="A27" s="42"/>
      <c r="B27" s="139">
        <v>3</v>
      </c>
      <c r="C27" s="140" t="s">
        <v>55</v>
      </c>
      <c r="D27" s="137">
        <v>2.2999999999999998</v>
      </c>
      <c r="E27" s="141">
        <v>70</v>
      </c>
      <c r="F27" s="54">
        <v>19</v>
      </c>
      <c r="G27" s="55">
        <v>20</v>
      </c>
      <c r="H27" s="49">
        <v>0</v>
      </c>
      <c r="I27" s="205"/>
      <c r="J27" s="54">
        <v>31</v>
      </c>
      <c r="K27" s="55">
        <v>60</v>
      </c>
      <c r="L27" s="49">
        <v>0</v>
      </c>
      <c r="M27" s="205"/>
      <c r="N27" s="184"/>
      <c r="O27" s="169"/>
      <c r="P27" s="166"/>
      <c r="Q27" s="264"/>
      <c r="R27" s="50">
        <f t="shared" si="8"/>
        <v>2</v>
      </c>
      <c r="S27" s="51">
        <f t="shared" si="9"/>
        <v>140</v>
      </c>
      <c r="T27" s="56">
        <f t="shared" si="10"/>
        <v>50</v>
      </c>
      <c r="U27" s="56">
        <f t="shared" si="10"/>
        <v>80</v>
      </c>
      <c r="V27" s="92">
        <f t="shared" si="11"/>
        <v>1.6</v>
      </c>
      <c r="W27" s="201"/>
      <c r="X27" s="27"/>
    </row>
    <row r="28" spans="1:28" ht="24.95" customHeight="1" x14ac:dyDescent="0.25">
      <c r="A28" s="42"/>
      <c r="B28" s="135">
        <v>4</v>
      </c>
      <c r="C28" s="136" t="s">
        <v>56</v>
      </c>
      <c r="D28" s="142">
        <v>2.04</v>
      </c>
      <c r="E28" s="143">
        <v>65</v>
      </c>
      <c r="F28" s="54">
        <v>25</v>
      </c>
      <c r="G28" s="55">
        <v>28</v>
      </c>
      <c r="H28" s="49">
        <v>0</v>
      </c>
      <c r="I28" s="205"/>
      <c r="J28" s="54">
        <v>34</v>
      </c>
      <c r="K28" s="55">
        <v>64</v>
      </c>
      <c r="L28" s="49">
        <v>0</v>
      </c>
      <c r="M28" s="205"/>
      <c r="N28" s="184"/>
      <c r="O28" s="169"/>
      <c r="P28" s="166"/>
      <c r="Q28" s="264"/>
      <c r="R28" s="50">
        <f t="shared" si="8"/>
        <v>2</v>
      </c>
      <c r="S28" s="51">
        <f t="shared" si="9"/>
        <v>130</v>
      </c>
      <c r="T28" s="56">
        <f t="shared" si="10"/>
        <v>59</v>
      </c>
      <c r="U28" s="56">
        <f t="shared" si="10"/>
        <v>92</v>
      </c>
      <c r="V28" s="92">
        <f t="shared" si="11"/>
        <v>1.5593220338983051</v>
      </c>
      <c r="W28" s="201"/>
      <c r="X28" s="27"/>
    </row>
    <row r="29" spans="1:28" ht="24.95" customHeight="1" x14ac:dyDescent="0.25">
      <c r="A29" s="42"/>
      <c r="B29" s="135" t="s">
        <v>46</v>
      </c>
      <c r="C29" s="136" t="s">
        <v>57</v>
      </c>
      <c r="D29" s="137">
        <v>2.2799999999999998</v>
      </c>
      <c r="E29" s="138">
        <v>70</v>
      </c>
      <c r="F29" s="54"/>
      <c r="G29" s="55"/>
      <c r="H29" s="49"/>
      <c r="I29" s="205"/>
      <c r="J29" s="54"/>
      <c r="K29" s="55"/>
      <c r="L29" s="49"/>
      <c r="M29" s="205"/>
      <c r="N29" s="184"/>
      <c r="O29" s="169"/>
      <c r="P29" s="166"/>
      <c r="Q29" s="264"/>
      <c r="R29" s="50">
        <f t="shared" si="8"/>
        <v>0</v>
      </c>
      <c r="S29" s="51">
        <f t="shared" si="9"/>
        <v>0</v>
      </c>
      <c r="T29" s="56">
        <f t="shared" si="10"/>
        <v>0</v>
      </c>
      <c r="U29" s="56">
        <f t="shared" si="10"/>
        <v>0</v>
      </c>
      <c r="V29" s="92">
        <f t="shared" si="11"/>
        <v>0</v>
      </c>
      <c r="W29" s="201"/>
      <c r="X29" s="27"/>
    </row>
    <row r="30" spans="1:28" ht="24.95" customHeight="1" thickBot="1" x14ac:dyDescent="0.3">
      <c r="A30" s="42"/>
      <c r="B30" s="152"/>
      <c r="C30" s="153"/>
      <c r="D30" s="154"/>
      <c r="E30" s="155"/>
      <c r="F30" s="70"/>
      <c r="G30" s="71"/>
      <c r="H30" s="72"/>
      <c r="I30" s="205"/>
      <c r="J30" s="70"/>
      <c r="K30" s="71"/>
      <c r="L30" s="72"/>
      <c r="M30" s="205"/>
      <c r="N30" s="184"/>
      <c r="O30" s="169"/>
      <c r="P30" s="166"/>
      <c r="Q30" s="264"/>
      <c r="R30" s="76">
        <f t="shared" si="8"/>
        <v>0</v>
      </c>
      <c r="S30" s="51">
        <f t="shared" si="9"/>
        <v>0</v>
      </c>
      <c r="T30" s="56">
        <f t="shared" si="10"/>
        <v>0</v>
      </c>
      <c r="U30" s="56">
        <f t="shared" si="10"/>
        <v>0</v>
      </c>
      <c r="V30" s="92">
        <f t="shared" si="11"/>
        <v>0</v>
      </c>
      <c r="W30" s="201"/>
      <c r="X30" s="27"/>
    </row>
    <row r="31" spans="1:28" ht="24.95" customHeight="1" thickBot="1" x14ac:dyDescent="0.3">
      <c r="A31" s="42"/>
      <c r="B31" s="144"/>
      <c r="C31" s="145"/>
      <c r="D31" s="146"/>
      <c r="E31" s="147"/>
      <c r="F31" s="73"/>
      <c r="G31" s="74"/>
      <c r="H31" s="75"/>
      <c r="I31" s="206"/>
      <c r="J31" s="73"/>
      <c r="K31" s="74"/>
      <c r="L31" s="75"/>
      <c r="M31" s="206"/>
      <c r="N31" s="184"/>
      <c r="O31" s="169"/>
      <c r="P31" s="166"/>
      <c r="Q31" s="264"/>
      <c r="R31" s="76">
        <f t="shared" si="8"/>
        <v>0</v>
      </c>
      <c r="S31" s="77">
        <f t="shared" si="9"/>
        <v>0</v>
      </c>
      <c r="T31" s="77">
        <f t="shared" si="10"/>
        <v>0</v>
      </c>
      <c r="U31" s="77">
        <f t="shared" si="10"/>
        <v>0</v>
      </c>
      <c r="V31" s="78">
        <f t="shared" si="11"/>
        <v>0</v>
      </c>
      <c r="W31" s="202"/>
      <c r="X31" s="27"/>
    </row>
    <row r="32" spans="1:28" ht="24.95" customHeight="1" thickBot="1" x14ac:dyDescent="0.3">
      <c r="A32" s="42"/>
      <c r="B32" s="148"/>
      <c r="C32" s="149" t="s">
        <v>8</v>
      </c>
      <c r="D32" s="225"/>
      <c r="E32" s="226"/>
      <c r="F32" s="86"/>
      <c r="G32" s="87">
        <f>SUM(G25:G31)</f>
        <v>169</v>
      </c>
      <c r="H32" s="88">
        <f>IF(G32&gt;0,(G32/SUM(IF(G25&gt;0,$E25,0),IF(G26&gt;0,$E26,0),IF(G27&gt;0,$E27,0),IF(G28&gt;0,$E28,0),IF(G29&gt;0,$E29),IF(G31&gt;0,$E31,0))),0)</f>
        <v>0.5540983606557377</v>
      </c>
      <c r="I32" s="89"/>
      <c r="J32" s="86"/>
      <c r="K32" s="87">
        <f>SUM(K25:K31)</f>
        <v>266</v>
      </c>
      <c r="L32" s="88">
        <f>IF(K32&gt;0,(K32/SUM(IF(K25&gt;0,$E25,0),IF(K26&gt;0,$E26,0),IF(K27&gt;0,$E27,0),IF(K28&gt;0,$E28,0),IF(K29&gt;0,$E29),IF(K31&gt;0,$E31,0))),0)</f>
        <v>0.87213114754098364</v>
      </c>
      <c r="M32" s="89"/>
      <c r="N32" s="184"/>
      <c r="O32" s="172"/>
      <c r="P32" s="173"/>
      <c r="Q32" s="185"/>
      <c r="R32" s="90">
        <f>MAX(R25:R31)</f>
        <v>2</v>
      </c>
      <c r="S32" s="91">
        <f>SUM(S25:S31)</f>
        <v>610</v>
      </c>
      <c r="T32" s="51">
        <f>SUM(T25:T31)</f>
        <v>221</v>
      </c>
      <c r="U32" s="51">
        <f>SUM(U25:U31)</f>
        <v>435</v>
      </c>
      <c r="V32" s="92">
        <f t="shared" si="11"/>
        <v>1.9683257918552035</v>
      </c>
      <c r="W32" s="93"/>
      <c r="X32" s="27"/>
      <c r="AB32" s="11"/>
    </row>
    <row r="33" spans="1:28" ht="24.95" customHeight="1" thickBot="1" x14ac:dyDescent="0.3">
      <c r="A33" s="94"/>
      <c r="B33" s="150"/>
      <c r="C33" s="151" t="s">
        <v>16</v>
      </c>
      <c r="D33" s="227"/>
      <c r="E33" s="228"/>
      <c r="F33" s="212"/>
      <c r="G33" s="213"/>
      <c r="H33" s="130">
        <f>SUM(H25:H31)</f>
        <v>0</v>
      </c>
      <c r="I33" s="98">
        <v>0</v>
      </c>
      <c r="J33" s="212"/>
      <c r="K33" s="213"/>
      <c r="L33" s="97">
        <f>SUM(L25:L31)</f>
        <v>2</v>
      </c>
      <c r="M33" s="98">
        <f>IF(L33&gt;0,IF(L33&gt;L11,2,IF(L33=L11,1,0)),0)</f>
        <v>0</v>
      </c>
      <c r="N33" s="257"/>
      <c r="O33" s="199"/>
      <c r="P33" s="175"/>
      <c r="Q33" s="186"/>
      <c r="R33" s="217"/>
      <c r="S33" s="218"/>
      <c r="T33" s="218"/>
      <c r="U33" s="219"/>
      <c r="V33" s="99">
        <f>IF(S32&gt;0,U32/S32,0)</f>
        <v>0.71311475409836067</v>
      </c>
      <c r="W33" s="100">
        <f>SUM(I33+M33+Q33)</f>
        <v>0</v>
      </c>
      <c r="X33" s="27"/>
    </row>
    <row r="34" spans="1:28" s="11" customFormat="1" ht="24.95" customHeight="1" x14ac:dyDescent="0.25">
      <c r="A34" s="224"/>
      <c r="B34" s="224"/>
      <c r="C34" s="224"/>
      <c r="D34" s="220"/>
      <c r="E34" s="220"/>
      <c r="F34" s="224"/>
      <c r="G34" s="224"/>
      <c r="H34" s="224"/>
      <c r="I34" s="224"/>
      <c r="J34" s="240"/>
      <c r="K34" s="241"/>
      <c r="L34" s="241"/>
      <c r="M34" s="241"/>
      <c r="N34" s="242"/>
      <c r="O34" s="242"/>
      <c r="P34" s="242"/>
      <c r="Q34" s="242"/>
      <c r="R34" s="191"/>
      <c r="S34" s="191"/>
      <c r="T34" s="191"/>
      <c r="U34" s="191"/>
      <c r="V34" s="191"/>
      <c r="W34" s="191"/>
      <c r="X34" s="41"/>
    </row>
    <row r="35" spans="1:28" ht="24.95" customHeight="1" x14ac:dyDescent="0.25">
      <c r="A35" s="192"/>
      <c r="B35" s="193"/>
      <c r="C35" s="194"/>
      <c r="D35" s="193"/>
      <c r="E35" s="193"/>
      <c r="F35" s="193"/>
      <c r="G35" s="193"/>
      <c r="H35" s="195"/>
      <c r="I35" s="195"/>
      <c r="J35" s="193"/>
      <c r="K35" s="193"/>
      <c r="L35" s="195"/>
      <c r="M35" s="195"/>
      <c r="N35" s="193"/>
      <c r="O35" s="193"/>
      <c r="P35" s="195"/>
      <c r="Q35" s="195"/>
      <c r="R35" s="195"/>
      <c r="S35" s="195"/>
      <c r="T35" s="193"/>
      <c r="U35" s="193"/>
      <c r="V35" s="196"/>
      <c r="W35" s="197"/>
      <c r="X35" s="27"/>
      <c r="AB35" s="11"/>
    </row>
    <row r="36" spans="1:28" ht="24.95" customHeight="1" x14ac:dyDescent="0.25">
      <c r="A36" s="161"/>
      <c r="B36" s="162"/>
      <c r="C36" s="163"/>
      <c r="D36" s="164"/>
      <c r="E36" s="162"/>
      <c r="F36" s="165"/>
      <c r="G36" s="165"/>
      <c r="H36" s="166"/>
      <c r="I36" s="207"/>
      <c r="J36" s="165"/>
      <c r="K36" s="165"/>
      <c r="L36" s="166"/>
      <c r="M36" s="207"/>
      <c r="N36" s="165"/>
      <c r="O36" s="165"/>
      <c r="P36" s="166"/>
      <c r="Q36" s="207"/>
      <c r="R36" s="167"/>
      <c r="S36" s="167"/>
      <c r="T36" s="167"/>
      <c r="U36" s="167"/>
      <c r="V36" s="168"/>
      <c r="W36" s="203"/>
      <c r="X36" s="27"/>
      <c r="Z36" s="2" t="s">
        <v>27</v>
      </c>
    </row>
    <row r="37" spans="1:28" ht="24.95" customHeight="1" x14ac:dyDescent="0.25">
      <c r="A37" s="161"/>
      <c r="B37" s="162"/>
      <c r="C37" s="163"/>
      <c r="D37" s="164"/>
      <c r="E37" s="162"/>
      <c r="F37" s="169"/>
      <c r="G37" s="169"/>
      <c r="H37" s="166"/>
      <c r="I37" s="207"/>
      <c r="J37" s="169"/>
      <c r="K37" s="169"/>
      <c r="L37" s="166"/>
      <c r="M37" s="207"/>
      <c r="N37" s="169"/>
      <c r="O37" s="169"/>
      <c r="P37" s="166"/>
      <c r="Q37" s="207"/>
      <c r="R37" s="167"/>
      <c r="S37" s="167"/>
      <c r="T37" s="167"/>
      <c r="U37" s="167"/>
      <c r="V37" s="168"/>
      <c r="W37" s="203"/>
      <c r="X37" s="27"/>
    </row>
    <row r="38" spans="1:28" ht="24.95" customHeight="1" x14ac:dyDescent="0.25">
      <c r="A38" s="161"/>
      <c r="B38" s="162"/>
      <c r="C38" s="163"/>
      <c r="D38" s="164"/>
      <c r="E38" s="162"/>
      <c r="F38" s="169"/>
      <c r="G38" s="169"/>
      <c r="H38" s="166"/>
      <c r="I38" s="207"/>
      <c r="J38" s="169"/>
      <c r="K38" s="169"/>
      <c r="L38" s="166"/>
      <c r="M38" s="207"/>
      <c r="N38" s="169"/>
      <c r="O38" s="169"/>
      <c r="P38" s="166"/>
      <c r="Q38" s="207"/>
      <c r="R38" s="167"/>
      <c r="S38" s="167"/>
      <c r="T38" s="167"/>
      <c r="U38" s="167"/>
      <c r="V38" s="168"/>
      <c r="W38" s="203"/>
      <c r="X38" s="27"/>
    </row>
    <row r="39" spans="1:28" ht="24.95" customHeight="1" x14ac:dyDescent="0.25">
      <c r="A39" s="161"/>
      <c r="B39" s="169"/>
      <c r="C39" s="163"/>
      <c r="D39" s="168"/>
      <c r="E39" s="169"/>
      <c r="F39" s="169"/>
      <c r="G39" s="169"/>
      <c r="H39" s="166"/>
      <c r="I39" s="207"/>
      <c r="J39" s="169"/>
      <c r="K39" s="169"/>
      <c r="L39" s="166"/>
      <c r="M39" s="207"/>
      <c r="N39" s="169"/>
      <c r="O39" s="169"/>
      <c r="P39" s="166"/>
      <c r="Q39" s="207"/>
      <c r="R39" s="167"/>
      <c r="S39" s="167"/>
      <c r="T39" s="167"/>
      <c r="U39" s="167"/>
      <c r="V39" s="168"/>
      <c r="W39" s="203"/>
      <c r="X39" s="27"/>
    </row>
    <row r="40" spans="1:28" ht="24.95" customHeight="1" x14ac:dyDescent="0.25">
      <c r="A40" s="161"/>
      <c r="B40" s="162"/>
      <c r="C40" s="163"/>
      <c r="D40" s="164"/>
      <c r="E40" s="162"/>
      <c r="F40" s="169"/>
      <c r="G40" s="169"/>
      <c r="H40" s="166"/>
      <c r="I40" s="207"/>
      <c r="J40" s="169"/>
      <c r="K40" s="169"/>
      <c r="L40" s="166"/>
      <c r="M40" s="207"/>
      <c r="N40" s="169"/>
      <c r="O40" s="169"/>
      <c r="P40" s="166"/>
      <c r="Q40" s="207"/>
      <c r="R40" s="167"/>
      <c r="S40" s="167"/>
      <c r="T40" s="167"/>
      <c r="U40" s="167"/>
      <c r="V40" s="168"/>
      <c r="W40" s="203"/>
      <c r="X40" s="27"/>
    </row>
    <row r="41" spans="1:28" ht="24.95" customHeight="1" x14ac:dyDescent="0.25">
      <c r="A41" s="161"/>
      <c r="B41" s="162"/>
      <c r="C41" s="163"/>
      <c r="D41" s="164"/>
      <c r="E41" s="162"/>
      <c r="F41" s="169"/>
      <c r="G41" s="169"/>
      <c r="H41" s="166"/>
      <c r="I41" s="207"/>
      <c r="J41" s="169"/>
      <c r="K41" s="169"/>
      <c r="L41" s="166"/>
      <c r="M41" s="207"/>
      <c r="N41" s="169"/>
      <c r="O41" s="169"/>
      <c r="P41" s="166"/>
      <c r="Q41" s="207"/>
      <c r="R41" s="167"/>
      <c r="S41" s="167"/>
      <c r="T41" s="167"/>
      <c r="U41" s="167"/>
      <c r="V41" s="168"/>
      <c r="W41" s="203"/>
      <c r="X41" s="27"/>
    </row>
    <row r="42" spans="1:28" ht="24.95" customHeight="1" x14ac:dyDescent="0.25">
      <c r="A42" s="161"/>
      <c r="B42" s="162"/>
      <c r="C42" s="163"/>
      <c r="D42" s="164"/>
      <c r="E42" s="162"/>
      <c r="F42" s="169"/>
      <c r="G42" s="169"/>
      <c r="H42" s="166"/>
      <c r="I42" s="207"/>
      <c r="J42" s="169"/>
      <c r="K42" s="169"/>
      <c r="L42" s="166"/>
      <c r="M42" s="207"/>
      <c r="N42" s="169"/>
      <c r="O42" s="169"/>
      <c r="P42" s="166"/>
      <c r="Q42" s="207"/>
      <c r="R42" s="167"/>
      <c r="S42" s="167"/>
      <c r="T42" s="167"/>
      <c r="U42" s="167"/>
      <c r="V42" s="168"/>
      <c r="W42" s="203"/>
      <c r="X42" s="27"/>
    </row>
    <row r="43" spans="1:28" ht="24.95" customHeight="1" x14ac:dyDescent="0.25">
      <c r="A43" s="161"/>
      <c r="B43" s="169"/>
      <c r="C43" s="170"/>
      <c r="D43" s="168"/>
      <c r="E43" s="169"/>
      <c r="F43" s="169"/>
      <c r="G43" s="169"/>
      <c r="H43" s="166"/>
      <c r="I43" s="207"/>
      <c r="J43" s="169"/>
      <c r="K43" s="169"/>
      <c r="L43" s="166"/>
      <c r="M43" s="207"/>
      <c r="N43" s="169"/>
      <c r="O43" s="169"/>
      <c r="P43" s="166"/>
      <c r="Q43" s="207"/>
      <c r="R43" s="167"/>
      <c r="S43" s="167"/>
      <c r="T43" s="167"/>
      <c r="U43" s="167"/>
      <c r="V43" s="168"/>
      <c r="W43" s="203"/>
      <c r="X43" s="27"/>
    </row>
    <row r="44" spans="1:28" ht="24.95" customHeight="1" x14ac:dyDescent="0.25">
      <c r="A44" s="161"/>
      <c r="B44" s="171"/>
      <c r="C44" s="170"/>
      <c r="D44" s="198"/>
      <c r="E44" s="198"/>
      <c r="F44" s="169"/>
      <c r="G44" s="172"/>
      <c r="H44" s="173"/>
      <c r="I44" s="173"/>
      <c r="J44" s="169"/>
      <c r="K44" s="172"/>
      <c r="L44" s="173"/>
      <c r="M44" s="173"/>
      <c r="N44" s="169"/>
      <c r="O44" s="172"/>
      <c r="P44" s="173"/>
      <c r="Q44" s="173"/>
      <c r="R44" s="174"/>
      <c r="S44" s="174"/>
      <c r="T44" s="167"/>
      <c r="U44" s="167"/>
      <c r="V44" s="168"/>
      <c r="W44" s="175"/>
      <c r="X44" s="27"/>
    </row>
    <row r="45" spans="1:28" ht="24.95" customHeight="1" thickBot="1" x14ac:dyDescent="0.3">
      <c r="A45" s="176"/>
      <c r="B45" s="171"/>
      <c r="C45" s="177"/>
      <c r="D45" s="199"/>
      <c r="E45" s="199"/>
      <c r="F45" s="199"/>
      <c r="G45" s="199"/>
      <c r="H45" s="175"/>
      <c r="I45" s="166"/>
      <c r="J45" s="199"/>
      <c r="K45" s="199"/>
      <c r="L45" s="175"/>
      <c r="M45" s="166"/>
      <c r="N45" s="199"/>
      <c r="O45" s="199"/>
      <c r="P45" s="175"/>
      <c r="Q45" s="166"/>
      <c r="R45" s="198"/>
      <c r="S45" s="198"/>
      <c r="T45" s="198"/>
      <c r="U45" s="198"/>
      <c r="V45" s="173"/>
      <c r="W45" s="175"/>
      <c r="X45" s="27"/>
    </row>
  </sheetData>
  <mergeCells count="62">
    <mergeCell ref="Q4:Q9"/>
    <mergeCell ref="N33:O33"/>
    <mergeCell ref="Q25:Q31"/>
    <mergeCell ref="N22:O22"/>
    <mergeCell ref="Q14:Q20"/>
    <mergeCell ref="N12:Q12"/>
    <mergeCell ref="A1:W1"/>
    <mergeCell ref="F2:I2"/>
    <mergeCell ref="D2:E2"/>
    <mergeCell ref="F12:I12"/>
    <mergeCell ref="D12:E12"/>
    <mergeCell ref="J2:M2"/>
    <mergeCell ref="N2:Q2"/>
    <mergeCell ref="A12:C12"/>
    <mergeCell ref="R11:U11"/>
    <mergeCell ref="N11:O11"/>
    <mergeCell ref="R2:W2"/>
    <mergeCell ref="R12:W12"/>
    <mergeCell ref="J11:K11"/>
    <mergeCell ref="D10:E10"/>
    <mergeCell ref="D11:E11"/>
    <mergeCell ref="I4:I9"/>
    <mergeCell ref="A23:C23"/>
    <mergeCell ref="A34:C34"/>
    <mergeCell ref="R23:W23"/>
    <mergeCell ref="J23:M23"/>
    <mergeCell ref="N23:Q23"/>
    <mergeCell ref="J34:M34"/>
    <mergeCell ref="N34:Q34"/>
    <mergeCell ref="D23:E23"/>
    <mergeCell ref="R22:U22"/>
    <mergeCell ref="D34:E34"/>
    <mergeCell ref="F23:I23"/>
    <mergeCell ref="F34:I34"/>
    <mergeCell ref="R33:U33"/>
    <mergeCell ref="D32:E32"/>
    <mergeCell ref="D33:E33"/>
    <mergeCell ref="F33:G33"/>
    <mergeCell ref="J33:K33"/>
    <mergeCell ref="D21:E21"/>
    <mergeCell ref="D22:E22"/>
    <mergeCell ref="F11:G11"/>
    <mergeCell ref="J12:M12"/>
    <mergeCell ref="M4:M9"/>
    <mergeCell ref="J22:K22"/>
    <mergeCell ref="F22:G22"/>
    <mergeCell ref="D44:E44"/>
    <mergeCell ref="D45:E45"/>
    <mergeCell ref="W14:W20"/>
    <mergeCell ref="W25:W31"/>
    <mergeCell ref="W36:W43"/>
    <mergeCell ref="I14:I20"/>
    <mergeCell ref="I25:I31"/>
    <mergeCell ref="I36:I43"/>
    <mergeCell ref="M14:M20"/>
    <mergeCell ref="M25:M31"/>
    <mergeCell ref="R45:U45"/>
    <mergeCell ref="N45:O45"/>
    <mergeCell ref="J45:K45"/>
    <mergeCell ref="F45:G45"/>
    <mergeCell ref="M36:M43"/>
    <mergeCell ref="Q36:Q43"/>
  </mergeCells>
  <phoneticPr fontId="0" type="noConversion"/>
  <printOptions horizontalCentered="1"/>
  <pageMargins left="0" right="0" top="0.39370078740157483" bottom="0.19685039370078741" header="0.51181102362204722" footer="0.51181102362204722"/>
  <pageSetup paperSize="9" scale="80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E35" sqref="E35"/>
    </sheetView>
  </sheetViews>
  <sheetFormatPr defaultRowHeight="12.75" x14ac:dyDescent="0.2"/>
  <cols>
    <col min="4" max="4" width="18.28515625" customWidth="1"/>
    <col min="6" max="6" width="18.28515625" customWidth="1"/>
  </cols>
  <sheetData>
    <row r="1" spans="1:12" x14ac:dyDescent="0.2">
      <c r="A1" s="19" t="s">
        <v>36</v>
      </c>
      <c r="E1" s="20">
        <v>42500</v>
      </c>
    </row>
    <row r="3" spans="1:12" x14ac:dyDescent="0.2">
      <c r="A3" s="22" t="s">
        <v>28</v>
      </c>
      <c r="B3" s="22" t="s">
        <v>29</v>
      </c>
      <c r="C3" s="22" t="s">
        <v>30</v>
      </c>
      <c r="D3" s="22" t="s">
        <v>31</v>
      </c>
      <c r="E3" s="22" t="s">
        <v>30</v>
      </c>
      <c r="F3" s="22" t="s">
        <v>31</v>
      </c>
      <c r="G3" s="23" t="s">
        <v>32</v>
      </c>
    </row>
    <row r="4" spans="1:12" x14ac:dyDescent="0.2">
      <c r="B4" t="s">
        <v>27</v>
      </c>
      <c r="L4" t="s">
        <v>27</v>
      </c>
    </row>
    <row r="5" spans="1:12" x14ac:dyDescent="0.2">
      <c r="A5" s="22">
        <v>1</v>
      </c>
      <c r="B5" s="24">
        <v>10</v>
      </c>
      <c r="C5" s="22"/>
      <c r="D5" s="23"/>
      <c r="E5" s="22"/>
      <c r="F5" s="23"/>
      <c r="G5" s="23"/>
      <c r="I5" s="19"/>
      <c r="J5" s="19"/>
      <c r="K5" s="19"/>
    </row>
    <row r="6" spans="1:12" x14ac:dyDescent="0.2">
      <c r="A6" s="21"/>
      <c r="L6" t="s">
        <v>27</v>
      </c>
    </row>
    <row r="7" spans="1:12" x14ac:dyDescent="0.2">
      <c r="A7" s="22">
        <v>2</v>
      </c>
      <c r="B7" s="24">
        <v>10</v>
      </c>
      <c r="C7" s="22"/>
      <c r="D7" s="23"/>
      <c r="E7" s="22"/>
      <c r="F7" s="23"/>
      <c r="G7" s="23"/>
      <c r="I7" s="19"/>
      <c r="J7" s="19"/>
      <c r="L7" t="s">
        <v>27</v>
      </c>
    </row>
    <row r="8" spans="1:12" x14ac:dyDescent="0.2">
      <c r="A8" s="21"/>
      <c r="L8" t="s">
        <v>27</v>
      </c>
    </row>
    <row r="9" spans="1:12" x14ac:dyDescent="0.2">
      <c r="A9" s="22">
        <v>3</v>
      </c>
      <c r="B9" s="24">
        <v>10</v>
      </c>
      <c r="C9" s="22"/>
      <c r="D9" s="23"/>
      <c r="E9" s="22"/>
      <c r="F9" s="23"/>
      <c r="G9" s="23"/>
      <c r="L9" t="s">
        <v>27</v>
      </c>
    </row>
    <row r="10" spans="1:12" x14ac:dyDescent="0.2">
      <c r="A10" s="21"/>
      <c r="L10" t="s">
        <v>27</v>
      </c>
    </row>
    <row r="11" spans="1:12" x14ac:dyDescent="0.2">
      <c r="A11" s="22">
        <v>1</v>
      </c>
      <c r="B11" s="24">
        <v>11.3</v>
      </c>
      <c r="C11" s="22"/>
      <c r="D11" s="23"/>
      <c r="E11" s="22"/>
      <c r="F11" s="23"/>
      <c r="G11" s="23"/>
    </row>
    <row r="12" spans="1:12" x14ac:dyDescent="0.2">
      <c r="L12" t="s">
        <v>27</v>
      </c>
    </row>
    <row r="13" spans="1:12" x14ac:dyDescent="0.2">
      <c r="A13" s="22">
        <v>2</v>
      </c>
      <c r="B13" s="24">
        <v>11.3</v>
      </c>
      <c r="C13" s="22"/>
      <c r="D13" s="23"/>
      <c r="E13" s="22"/>
      <c r="F13" s="23"/>
      <c r="G13" s="23"/>
      <c r="I13" s="19"/>
      <c r="J13" s="19"/>
      <c r="L13" t="s">
        <v>27</v>
      </c>
    </row>
    <row r="14" spans="1:12" x14ac:dyDescent="0.2">
      <c r="A14" s="21"/>
      <c r="L14" t="s">
        <v>27</v>
      </c>
    </row>
    <row r="15" spans="1:12" x14ac:dyDescent="0.2">
      <c r="A15" s="22">
        <v>3</v>
      </c>
      <c r="B15" s="24">
        <v>11.3</v>
      </c>
      <c r="C15" s="22"/>
      <c r="D15" s="23"/>
      <c r="E15" s="22"/>
      <c r="F15" s="23"/>
      <c r="G15" s="23"/>
      <c r="I15" s="19"/>
      <c r="J15" s="19"/>
      <c r="L15" t="s">
        <v>27</v>
      </c>
    </row>
    <row r="16" spans="1:12" x14ac:dyDescent="0.2">
      <c r="A16" s="21"/>
      <c r="L16" t="s">
        <v>27</v>
      </c>
    </row>
    <row r="17" spans="1:12" x14ac:dyDescent="0.2">
      <c r="A17" s="22">
        <v>1</v>
      </c>
      <c r="B17" s="24">
        <v>13.3</v>
      </c>
      <c r="C17" s="22"/>
      <c r="D17" s="23"/>
      <c r="E17" s="22"/>
      <c r="F17" s="23"/>
      <c r="G17" s="23"/>
      <c r="I17" s="19"/>
      <c r="J17" s="19"/>
      <c r="L17" t="s">
        <v>27</v>
      </c>
    </row>
    <row r="18" spans="1:12" x14ac:dyDescent="0.2">
      <c r="A18" s="21"/>
      <c r="L18" t="s">
        <v>27</v>
      </c>
    </row>
    <row r="19" spans="1:12" x14ac:dyDescent="0.2">
      <c r="A19" s="22">
        <v>2</v>
      </c>
      <c r="B19" s="24">
        <v>13.3</v>
      </c>
      <c r="C19" s="22"/>
      <c r="D19" s="23"/>
      <c r="E19" s="22"/>
      <c r="F19" s="23"/>
      <c r="G19" s="23"/>
      <c r="I19" s="19"/>
      <c r="J19" s="19"/>
      <c r="L19" t="s">
        <v>27</v>
      </c>
    </row>
    <row r="20" spans="1:12" x14ac:dyDescent="0.2">
      <c r="L20" t="s">
        <v>27</v>
      </c>
    </row>
    <row r="21" spans="1:12" x14ac:dyDescent="0.2">
      <c r="A21" s="22">
        <v>3</v>
      </c>
      <c r="B21" s="24">
        <v>13.3</v>
      </c>
      <c r="C21" s="22"/>
      <c r="D21" s="23"/>
      <c r="E21" s="22"/>
      <c r="F21" s="23"/>
      <c r="G21" s="23"/>
      <c r="I21" s="19"/>
      <c r="J21" s="19"/>
      <c r="L21" t="s">
        <v>27</v>
      </c>
    </row>
    <row r="22" spans="1:12" x14ac:dyDescent="0.2">
      <c r="A22" s="21"/>
      <c r="L22" t="s">
        <v>27</v>
      </c>
    </row>
    <row r="23" spans="1:12" x14ac:dyDescent="0.2">
      <c r="A23" s="22">
        <v>1</v>
      </c>
      <c r="B23" s="24">
        <v>15</v>
      </c>
      <c r="C23" s="22"/>
      <c r="D23" s="23"/>
      <c r="E23" s="22"/>
      <c r="F23" s="23"/>
      <c r="G23" s="23"/>
      <c r="I23" s="19"/>
      <c r="J23" s="19"/>
      <c r="L23" t="s">
        <v>27</v>
      </c>
    </row>
    <row r="24" spans="1:12" x14ac:dyDescent="0.2">
      <c r="A24" s="21"/>
      <c r="L24" t="s">
        <v>27</v>
      </c>
    </row>
    <row r="25" spans="1:12" x14ac:dyDescent="0.2">
      <c r="A25" s="22">
        <v>2</v>
      </c>
      <c r="B25" s="24">
        <v>15</v>
      </c>
      <c r="C25" s="22"/>
      <c r="D25" s="23"/>
      <c r="E25" s="22"/>
      <c r="F25" s="23"/>
      <c r="G25" s="23"/>
      <c r="I25" s="19"/>
      <c r="J25" s="19"/>
      <c r="L25" t="s">
        <v>27</v>
      </c>
    </row>
    <row r="26" spans="1:12" x14ac:dyDescent="0.2">
      <c r="A26" s="21"/>
      <c r="L26" t="s">
        <v>27</v>
      </c>
    </row>
    <row r="27" spans="1:12" x14ac:dyDescent="0.2">
      <c r="A27" s="22">
        <v>3</v>
      </c>
      <c r="B27" s="24">
        <v>15</v>
      </c>
      <c r="C27" s="22"/>
      <c r="D27" s="23"/>
      <c r="E27" s="22"/>
      <c r="F27" s="23"/>
      <c r="G27" s="23"/>
      <c r="I27" s="19"/>
      <c r="J27" s="19"/>
      <c r="L27" t="s">
        <v>27</v>
      </c>
    </row>
    <row r="28" spans="1:12" x14ac:dyDescent="0.2">
      <c r="A28" s="188"/>
      <c r="B28" s="188"/>
      <c r="C28" s="188"/>
      <c r="D28" s="188"/>
      <c r="E28" s="188"/>
      <c r="F28" s="188"/>
      <c r="G28" s="188"/>
      <c r="L28" t="s">
        <v>27</v>
      </c>
    </row>
    <row r="30" spans="1:12" x14ac:dyDescent="0.2">
      <c r="B30" s="189" t="s">
        <v>49</v>
      </c>
      <c r="C30" s="189" t="s">
        <v>50</v>
      </c>
      <c r="D30" s="190"/>
      <c r="K30" s="19"/>
    </row>
    <row r="32" spans="1:12" x14ac:dyDescent="0.2">
      <c r="K32" s="19"/>
    </row>
    <row r="34" spans="11:11" x14ac:dyDescent="0.2">
      <c r="K34" s="19"/>
    </row>
    <row r="36" spans="11:11" x14ac:dyDescent="0.2">
      <c r="K36" s="19"/>
    </row>
    <row r="38" spans="11:11" x14ac:dyDescent="0.2">
      <c r="K38" s="19"/>
    </row>
    <row r="40" spans="11:11" x14ac:dyDescent="0.2">
      <c r="K40" s="19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E24" sqref="E24"/>
    </sheetView>
  </sheetViews>
  <sheetFormatPr defaultRowHeight="12.75" x14ac:dyDescent="0.2"/>
  <cols>
    <col min="1" max="1" width="5" customWidth="1"/>
    <col min="2" max="2" width="15.28515625" customWidth="1"/>
    <col min="3" max="3" width="9.5703125" customWidth="1"/>
    <col min="4" max="4" width="14.85546875" customWidth="1"/>
    <col min="5" max="5" width="15.42578125" customWidth="1"/>
    <col min="6" max="6" width="16.85546875" customWidth="1"/>
    <col min="7" max="7" width="13.42578125" customWidth="1"/>
    <col min="8" max="8" width="11.7109375" customWidth="1"/>
    <col min="9" max="9" width="13.85546875" customWidth="1"/>
    <col min="10" max="10" width="15.7109375" customWidth="1"/>
  </cols>
  <sheetData>
    <row r="3" spans="1:10" ht="30.75" customHeight="1" x14ac:dyDescent="0.4">
      <c r="C3" s="16"/>
      <c r="D3" s="5"/>
      <c r="E3" s="5"/>
    </row>
    <row r="5" spans="1:10" ht="17.25" customHeight="1" x14ac:dyDescent="0.2">
      <c r="C5" s="6"/>
    </row>
    <row r="6" spans="1:10" ht="20.25" customHeight="1" x14ac:dyDescent="0.2"/>
    <row r="7" spans="1:10" ht="20.25" customHeight="1" thickBo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8.75" customHeight="1" thickTop="1" thickBot="1" x14ac:dyDescent="0.25">
      <c r="A8" s="13"/>
      <c r="B8" s="14" t="s">
        <v>22</v>
      </c>
      <c r="C8" s="15">
        <v>2</v>
      </c>
      <c r="D8" s="13"/>
      <c r="E8" s="13"/>
      <c r="F8" s="13"/>
      <c r="G8" s="13"/>
      <c r="H8" s="13"/>
      <c r="I8" s="13"/>
      <c r="J8" s="13"/>
    </row>
    <row r="9" spans="1:10" ht="14.25" customHeight="1" thickTop="1" x14ac:dyDescent="0.2"/>
    <row r="10" spans="1:10" ht="21.95" customHeight="1" x14ac:dyDescent="0.2">
      <c r="A10" s="17" t="s">
        <v>10</v>
      </c>
      <c r="B10" s="18" t="s">
        <v>11</v>
      </c>
      <c r="C10" s="17" t="s">
        <v>12</v>
      </c>
      <c r="D10" s="17" t="s">
        <v>17</v>
      </c>
      <c r="E10" s="17" t="s">
        <v>23</v>
      </c>
      <c r="F10" s="17" t="s">
        <v>24</v>
      </c>
      <c r="G10" s="17" t="s">
        <v>20</v>
      </c>
      <c r="H10" s="17" t="s">
        <v>21</v>
      </c>
      <c r="I10" s="17" t="s">
        <v>19</v>
      </c>
      <c r="J10" s="17" t="s">
        <v>26</v>
      </c>
    </row>
    <row r="11" spans="1:10" ht="21.95" customHeight="1" x14ac:dyDescent="0.2">
      <c r="A11" s="7">
        <v>2</v>
      </c>
      <c r="B11" t="str">
        <f>'poule '!C3</f>
        <v>Harmonie 6</v>
      </c>
      <c r="C11" s="8">
        <f>'poule '!R10</f>
        <v>2</v>
      </c>
      <c r="D11" s="8">
        <f>'poule '!W11</f>
        <v>3</v>
      </c>
      <c r="E11" s="8">
        <f>SUM('poule '!H11,'poule '!L11,'poule '!P11)</f>
        <v>10</v>
      </c>
      <c r="F11" s="8"/>
      <c r="G11" s="8">
        <f>'poule '!U10</f>
        <v>626</v>
      </c>
      <c r="H11" s="8">
        <f>'poule '!T10</f>
        <v>222</v>
      </c>
      <c r="I11" s="12">
        <f>'poule '!V10</f>
        <v>2.8198198198198199</v>
      </c>
      <c r="J11" s="9">
        <f>'poule '!V11</f>
        <v>0.8575342465753425</v>
      </c>
    </row>
    <row r="12" spans="1:10" ht="21.95" customHeight="1" x14ac:dyDescent="0.2">
      <c r="A12" s="7">
        <v>1</v>
      </c>
      <c r="B12" t="str">
        <f>'poule '!C13</f>
        <v>Gildehuis 2</v>
      </c>
      <c r="C12" s="8">
        <f>'poule '!R21</f>
        <v>2</v>
      </c>
      <c r="D12" s="8">
        <f>'poule '!W22</f>
        <v>3</v>
      </c>
      <c r="E12" s="8">
        <f>SUM('poule '!H22,'poule '!L22,'poule '!P22)</f>
        <v>12</v>
      </c>
      <c r="F12" s="8"/>
      <c r="G12" s="8">
        <f>'poule '!U21</f>
        <v>578</v>
      </c>
      <c r="H12" s="8">
        <f>'poule '!T21</f>
        <v>201</v>
      </c>
      <c r="I12" s="12">
        <f>'poule '!V21</f>
        <v>2.8756218905472637</v>
      </c>
      <c r="J12" s="9">
        <f>'poule '!V22</f>
        <v>0.93527508090614886</v>
      </c>
    </row>
    <row r="13" spans="1:10" ht="21.95" customHeight="1" x14ac:dyDescent="0.2">
      <c r="A13" s="7">
        <v>3</v>
      </c>
      <c r="B13" t="str">
        <f>'poule '!C24</f>
        <v>Voorstad 1</v>
      </c>
      <c r="C13" s="8">
        <f>'poule '!R32</f>
        <v>2</v>
      </c>
      <c r="D13" s="8">
        <f>'poule '!W33</f>
        <v>0</v>
      </c>
      <c r="E13" s="8">
        <f>SUM('poule '!H33,'poule '!L33,'poule '!P33)</f>
        <v>2</v>
      </c>
      <c r="F13" s="8"/>
      <c r="G13" s="8">
        <f>'poule '!U32</f>
        <v>435</v>
      </c>
      <c r="H13" s="8">
        <f>'poule '!T32</f>
        <v>221</v>
      </c>
      <c r="I13" s="12">
        <f>'poule '!V32</f>
        <v>1.9683257918552035</v>
      </c>
      <c r="J13" s="9">
        <f>'poule '!V33</f>
        <v>0.71311475409836067</v>
      </c>
    </row>
    <row r="14" spans="1:10" ht="21.95" customHeight="1" x14ac:dyDescent="0.2">
      <c r="A14" s="7"/>
      <c r="B14">
        <f>'poule '!C35</f>
        <v>0</v>
      </c>
      <c r="C14" s="8">
        <f>'poule '!R44</f>
        <v>0</v>
      </c>
      <c r="D14" s="8">
        <f>'poule '!W45</f>
        <v>0</v>
      </c>
      <c r="E14" s="8">
        <f>SUM('poule '!H45,'poule '!L45,'poule '!P45)</f>
        <v>0</v>
      </c>
      <c r="F14" s="8"/>
      <c r="G14" s="8">
        <f>'poule '!U44</f>
        <v>0</v>
      </c>
      <c r="H14" s="8">
        <f>'poule '!T44</f>
        <v>0</v>
      </c>
      <c r="I14" s="12">
        <f>'poule '!V44</f>
        <v>0</v>
      </c>
      <c r="J14" s="9">
        <f>'poule '!V45</f>
        <v>0</v>
      </c>
    </row>
    <row r="18" spans="2:4" x14ac:dyDescent="0.2">
      <c r="B18" t="s">
        <v>25</v>
      </c>
      <c r="D18" s="12">
        <f>IF(SUM(H11:H14)&gt;0,(SUM(G11:G14))/(SUM(H11:H14)),0)</f>
        <v>2.5450310559006213</v>
      </c>
    </row>
  </sheetData>
  <phoneticPr fontId="0" type="noConversion"/>
  <printOptions horizontalCentered="1"/>
  <pageMargins left="0.59055118110236227" right="0.59055118110236227" top="0.78740157480314965" bottom="0.98425196850393704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poule </vt:lpstr>
      <vt:lpstr>speelschema</vt:lpstr>
      <vt:lpstr>lijst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cp:lastPrinted>2016-05-10T13:59:23Z</cp:lastPrinted>
  <dcterms:created xsi:type="dcterms:W3CDTF">2008-04-24T14:56:41Z</dcterms:created>
  <dcterms:modified xsi:type="dcterms:W3CDTF">2016-05-16T09:28:29Z</dcterms:modified>
</cp:coreProperties>
</file>