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265" activeTab="0"/>
  </bookViews>
  <sheets>
    <sheet name="finale" sheetId="1" r:id="rId1"/>
    <sheet name="poule 1" sheetId="2" r:id="rId2"/>
    <sheet name="poule 2" sheetId="3" r:id="rId3"/>
    <sheet name="schema" sheetId="4" r:id="rId4"/>
    <sheet name="per tafel" sheetId="5" r:id="rId5"/>
    <sheet name="regio teams op scherm" sheetId="6" r:id="rId6"/>
  </sheets>
  <definedNames>
    <definedName name="_xlnm.Print_Area" localSheetId="0">'finale'!$A$1:$U$58</definedName>
  </definedNames>
  <calcPr fullCalcOnLoad="1"/>
</workbook>
</file>

<file path=xl/sharedStrings.xml><?xml version="1.0" encoding="utf-8"?>
<sst xmlns="http://schemas.openxmlformats.org/spreadsheetml/2006/main" count="494" uniqueCount="200">
  <si>
    <t>K.N.B.B.nr.</t>
  </si>
  <si>
    <t>te maken</t>
  </si>
  <si>
    <t>brt</t>
  </si>
  <si>
    <t>car.</t>
  </si>
  <si>
    <t>punten</t>
  </si>
  <si>
    <t>brtn</t>
  </si>
  <si>
    <t>Extra team punten</t>
  </si>
  <si>
    <t>Teampunten voor</t>
  </si>
  <si>
    <t>brtn.</t>
  </si>
  <si>
    <t>moy.</t>
  </si>
  <si>
    <t>part.</t>
  </si>
  <si>
    <t>totaal</t>
  </si>
  <si>
    <t>t.m.</t>
  </si>
  <si>
    <t>SBV</t>
  </si>
  <si>
    <t>Post H.</t>
  </si>
  <si>
    <t>Cats C.</t>
  </si>
  <si>
    <t>Postmus.L</t>
  </si>
  <si>
    <t>Stelling B.</t>
  </si>
  <si>
    <t>Zeilemaker.W</t>
  </si>
  <si>
    <t>Huizinga H.</t>
  </si>
  <si>
    <t>Pomper W. *</t>
  </si>
  <si>
    <t>G. Wieldraaier</t>
  </si>
  <si>
    <t>Tjarks K</t>
  </si>
  <si>
    <t>1.74</t>
  </si>
  <si>
    <t>Aikens J.</t>
  </si>
  <si>
    <t>Schomaker. A</t>
  </si>
  <si>
    <t>Enninga.A</t>
  </si>
  <si>
    <t>Spont 3</t>
  </si>
  <si>
    <t>J.R.Marquering</t>
  </si>
  <si>
    <t>EllermanM.L.</t>
  </si>
  <si>
    <t>Zoetemelk T.H.</t>
  </si>
  <si>
    <t>Savenije</t>
  </si>
  <si>
    <t>Oldenkamp.H</t>
  </si>
  <si>
    <t>Spont 5</t>
  </si>
  <si>
    <t>Koops W</t>
  </si>
  <si>
    <t>Louwes G</t>
  </si>
  <si>
    <t>Moesker J</t>
  </si>
  <si>
    <t>Knecht J</t>
  </si>
  <si>
    <t>Olle Keus 3</t>
  </si>
  <si>
    <t xml:space="preserve">Meijering A. </t>
  </si>
  <si>
    <t>Schlimbach A.</t>
  </si>
  <si>
    <t>Smit G.C.</t>
  </si>
  <si>
    <t>Duit T.</t>
  </si>
  <si>
    <t>Veen B.</t>
  </si>
  <si>
    <t>Jager P.</t>
  </si>
  <si>
    <t>Wielinga Tj.</t>
  </si>
  <si>
    <t>Bos W.</t>
  </si>
  <si>
    <t>Elzenaar C.</t>
  </si>
  <si>
    <t>Woppenkamp F.</t>
  </si>
  <si>
    <t>Duursma H.</t>
  </si>
  <si>
    <t>Erfman S.</t>
  </si>
  <si>
    <t>Poule  1</t>
  </si>
  <si>
    <t>Poule  2</t>
  </si>
  <si>
    <t>biljart 2</t>
  </si>
  <si>
    <t>biljart 3</t>
  </si>
  <si>
    <t>biljart 4</t>
  </si>
  <si>
    <t>biljart 5</t>
  </si>
  <si>
    <t>biljart 6</t>
  </si>
  <si>
    <t>biljart 7</t>
  </si>
  <si>
    <t>biljart 8</t>
  </si>
  <si>
    <t>Finale Poule 2</t>
  </si>
  <si>
    <t>Finale Poule 1</t>
  </si>
  <si>
    <t>Swabedisse.J</t>
  </si>
  <si>
    <t xml:space="preserve"> W.Bos (140) - J.R.Marquering(90)</t>
  </si>
  <si>
    <t xml:space="preserve"> C.Elzenaar (90) - H.Heller(65)</t>
  </si>
  <si>
    <t>ABC'08  2</t>
  </si>
  <si>
    <t>Spont 4</t>
  </si>
  <si>
    <t xml:space="preserve">Valthermond </t>
  </si>
  <si>
    <t xml:space="preserve">DCT 2 </t>
  </si>
  <si>
    <t>H.Post (80)  - B.Veen (120)</t>
  </si>
  <si>
    <t>H.Post (80)  -  J. Aikens (65)</t>
  </si>
  <si>
    <t>L.Postmus (70)  - A. Meijering (65)</t>
  </si>
  <si>
    <t>C.Cats (80)  - P.Jager (65)</t>
  </si>
  <si>
    <t>A.Schlimbach (100)  - B.Veen (120)</t>
  </si>
  <si>
    <t>C.Cats (80)  - A.Schlimbach (100)</t>
  </si>
  <si>
    <t>A.Schlimbach (100)  - J.Aikens (65)</t>
  </si>
  <si>
    <t>J.Aikens (65) - B.Veen (120)</t>
  </si>
  <si>
    <t>A.Meijering (65) - P.Jager (65)</t>
  </si>
  <si>
    <t>A.Enningar (45) - J.Swabedisse(35)</t>
  </si>
  <si>
    <t>B.Stelling (40)  - L.Duit (25)</t>
  </si>
  <si>
    <t>L.Duut (25)  - J.Swabedisse(35)</t>
  </si>
  <si>
    <t>H.Oldenkamp (60) - P.Jager (65)</t>
  </si>
  <si>
    <t>H.Oldenkamp (60)  - A.Meijering (65)</t>
  </si>
  <si>
    <t>L.Postmus (70)  - H.Oldenkamp (60)</t>
  </si>
  <si>
    <t>L.Duut (25)  - A.Enningar (45)</t>
  </si>
  <si>
    <t>G.C.Smit (55)  - A.Schomaker (50)</t>
  </si>
  <si>
    <t>W.Koops (100) - W.Bos (140)</t>
  </si>
  <si>
    <t>W.Koops (100) - J.R.Marquering(90)</t>
  </si>
  <si>
    <t>G. Louwes (70) - C.Elzenaar (90)</t>
  </si>
  <si>
    <t>B.Plaggenborg (65) - M.L.Ellerman (50)</t>
  </si>
  <si>
    <t>J. Knecht (40) - T.H.Zoetemelk (35)</t>
  </si>
  <si>
    <t>B.Plaggenborg (65) - F.Woppenkamp (80)</t>
  </si>
  <si>
    <t>S.Erfman (45) - T.H.Zoetemelk (35)</t>
  </si>
  <si>
    <t xml:space="preserve"> H.Duursma (55) - Savenije (50)</t>
  </si>
  <si>
    <t>biljart 1</t>
  </si>
  <si>
    <t>Bakker W.</t>
  </si>
  <si>
    <t>W.Bakker (90)  - J.R.Marquering(90)</t>
  </si>
  <si>
    <t>W.Bakker (90)  - W.Bos (140)</t>
  </si>
  <si>
    <t>K.Tjarks (60)  - Savenije (50)</t>
  </si>
  <si>
    <t>K.Tjarks (60)  - H.Duursma (55)</t>
  </si>
  <si>
    <t>J.Knecht (40) - K.Tjarks (60)</t>
  </si>
  <si>
    <t>W.Pomper (90)  - H.Heller(65)</t>
  </si>
  <si>
    <t>G.Wieldraaier (80)  - M.L.Ellerman (50)</t>
  </si>
  <si>
    <t>W.Pomper (90)  - C.Elzenaar (90)</t>
  </si>
  <si>
    <t>J.Moesker (70) - W.Pomper (90)</t>
  </si>
  <si>
    <t>G.Wieldraaier (80)  - F.Woppenkamp (80)</t>
  </si>
  <si>
    <t>W.Ziengs (50) - G.Wieldraaier (80)</t>
  </si>
  <si>
    <t>G.C.Smit (55)  - Tj Wielinga(40)</t>
  </si>
  <si>
    <t>W.Zeilemaker (65)  - Tj Wielinga(40)</t>
  </si>
  <si>
    <t>A.Schomaker (50) - Tj Wielinga(40)</t>
  </si>
  <si>
    <t>H. Huizinga (60)  -  A. Enninga (45)</t>
  </si>
  <si>
    <t>B. Stelling (40)  - J.Swabedisse(35)</t>
  </si>
  <si>
    <t>W.Zeilemaker (65)  -  A. Schomaker (50)</t>
  </si>
  <si>
    <t>W.Zeilemaker (65)  -  A.Schomaker (50)</t>
  </si>
  <si>
    <t>L.Postmus (70)  - A.Meijering (65)</t>
  </si>
  <si>
    <t>H.Huizinga (60)  - G.C.Smit (55)</t>
  </si>
  <si>
    <t>B.Stelling (40)  - J.Swabedisse(35)</t>
  </si>
  <si>
    <t>H.Huizinga (60)  -  A. Enninga (45)</t>
  </si>
  <si>
    <t>J.Moesker (65) - F.Woppenkamp (80)</t>
  </si>
  <si>
    <t>J.Knecht (40) - S.Erfman (45)</t>
  </si>
  <si>
    <t>W.Koops (100) - W.Bakker (90)</t>
  </si>
  <si>
    <t>G.Louwes (70) - H.Heller(65)</t>
  </si>
  <si>
    <t>J.Moesker (70) - M.L.Ellerman (50)</t>
  </si>
  <si>
    <t>J.Moesker (70) - G.Wieldraaier (80)</t>
  </si>
  <si>
    <t>G.Louwes (70) - W.Pomper (90)</t>
  </si>
  <si>
    <t>W.Pomper (90)  - Ellerman(50)</t>
  </si>
  <si>
    <t>G.Wieldraaier (80)   B.Heller (65)</t>
  </si>
  <si>
    <t>Tr.Duit (25)  - J.Swabedisse(35)</t>
  </si>
  <si>
    <t>Tr.Duit (25)  - A.Enningar (45)</t>
  </si>
  <si>
    <t>B.Stelling (40)  - Tr.Duit (25)</t>
  </si>
  <si>
    <t>Heller.B</t>
  </si>
  <si>
    <t>OBV</t>
  </si>
  <si>
    <t>Klarenbeek 1</t>
  </si>
  <si>
    <t>Harmonie 6</t>
  </si>
  <si>
    <t>1e Ronde</t>
  </si>
  <si>
    <t>Ens 1 - Klarenbeek 1</t>
  </si>
  <si>
    <t>tafels:</t>
  </si>
  <si>
    <t>2 - 4 - 6 - 8</t>
  </si>
  <si>
    <t>7 - 5 - 3 - 1</t>
  </si>
  <si>
    <t>2e Ronde</t>
  </si>
  <si>
    <t>Harmonie 6 - Klarenbeek 1</t>
  </si>
  <si>
    <t>3e Ronde</t>
  </si>
  <si>
    <t>Klarenbeek 1 - OBV</t>
  </si>
  <si>
    <t>Harmonie 6 - Ens 1</t>
  </si>
  <si>
    <t>spelersvolgorde:</t>
  </si>
  <si>
    <t>1 - 2 -3 - 4</t>
  </si>
  <si>
    <t>4 - 3 - 2 - 1</t>
  </si>
  <si>
    <t>3 - 1 - 4 - 2</t>
  </si>
  <si>
    <t>3 - 4 - 1 - 2</t>
  </si>
  <si>
    <t>Uitslagen</t>
  </si>
  <si>
    <t>Ens 1 - OBV</t>
  </si>
  <si>
    <t>Harmonie 6 - OBV</t>
  </si>
  <si>
    <t>Stand</t>
  </si>
  <si>
    <t>na ronde 1</t>
  </si>
  <si>
    <t>na ronde 2</t>
  </si>
  <si>
    <t>na ronde 3</t>
  </si>
  <si>
    <t xml:space="preserve">Finale Poule </t>
  </si>
  <si>
    <t>2   6</t>
  </si>
  <si>
    <t>6   2</t>
  </si>
  <si>
    <t>3   5</t>
  </si>
  <si>
    <t>Ens 1</t>
  </si>
  <si>
    <t>partij punten</t>
  </si>
  <si>
    <t>car. Perc.</t>
  </si>
  <si>
    <t>W. Bakker</t>
  </si>
  <si>
    <t>P. Oosterhuis</t>
  </si>
  <si>
    <t>A. vd Veen</t>
  </si>
  <si>
    <t>B. Smit</t>
  </si>
  <si>
    <t>J .Lanting</t>
  </si>
  <si>
    <t>H. Keur</t>
  </si>
  <si>
    <t>S. Bosma</t>
  </si>
  <si>
    <t>A. Hoekstra</t>
  </si>
  <si>
    <t>gespeeld</t>
  </si>
  <si>
    <t>partijpunten</t>
  </si>
  <si>
    <t>car.perc.</t>
  </si>
  <si>
    <t xml:space="preserve">   Uitslagen</t>
  </si>
  <si>
    <t>BLEEK 6 - WC REYERSDAM</t>
  </si>
  <si>
    <t>ABC 1 - SPONT 5</t>
  </si>
  <si>
    <t>ABC 1 - WC REYERSDAM</t>
  </si>
  <si>
    <t>SPONT 5 - BLEEK 6</t>
  </si>
  <si>
    <t>ABC 1 - BLEEK 6</t>
  </si>
  <si>
    <t>SPONT 5 - WC REYERSDAM</t>
  </si>
  <si>
    <t>OBV (SPONT 5)</t>
  </si>
  <si>
    <t>de Bleek 6</t>
  </si>
  <si>
    <t>A. Velting</t>
  </si>
  <si>
    <t>F. Altena</t>
  </si>
  <si>
    <t>WC Reyersdam</t>
  </si>
  <si>
    <t xml:space="preserve">A. Plender </t>
  </si>
  <si>
    <t>M. ten Hove</t>
  </si>
  <si>
    <t>B. Wielandt</t>
  </si>
  <si>
    <t>W. Kars</t>
  </si>
  <si>
    <t>OBV (ABC 1)</t>
  </si>
  <si>
    <t>W. Bos</t>
  </si>
  <si>
    <t>R. Wildeman</t>
  </si>
  <si>
    <t>K. Koning</t>
  </si>
  <si>
    <t>F. Woppenkamp</t>
  </si>
  <si>
    <t>G. Bergsma</t>
  </si>
  <si>
    <t>ABC 1</t>
  </si>
  <si>
    <t>de Bleek</t>
  </si>
  <si>
    <t xml:space="preserve">      Reyersdam</t>
  </si>
  <si>
    <t>R. Jager</t>
  </si>
</sst>
</file>

<file path=xl/styles.xml><?xml version="1.0" encoding="utf-8"?>
<styleSheet xmlns="http://schemas.openxmlformats.org/spreadsheetml/2006/main">
  <numFmts count="4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fl&quot;\ #,##0_-;&quot;fl&quot;\ #,##0\-"/>
    <numFmt numFmtId="189" formatCode="&quot;fl&quot;\ #,##0_-;[Red]&quot;fl&quot;\ #,##0\-"/>
    <numFmt numFmtId="190" formatCode="&quot;fl&quot;\ #,##0.00_-;&quot;fl&quot;\ #,##0.00\-"/>
    <numFmt numFmtId="191" formatCode="&quot;fl&quot;\ #,##0.00_-;[Red]&quot;fl&quot;\ #,##0.00\-"/>
    <numFmt numFmtId="192" formatCode="_-&quot;fl&quot;\ * #,##0_-;_-&quot;fl&quot;\ * #,##0\-;_-&quot;fl&quot;\ * &quot;-&quot;_-;_-@_-"/>
    <numFmt numFmtId="193" formatCode="_-&quot;fl&quot;\ * #,##0.00_-;_-&quot;fl&quot;\ * #,##0.00\-;_-&quot;fl&quot;\ * &quot;-&quot;??_-;_-@_-"/>
    <numFmt numFmtId="194" formatCode="0;[Red]0"/>
    <numFmt numFmtId="195" formatCode="0.00_ ;\-0.00\ "/>
    <numFmt numFmtId="196" formatCode="0.0"/>
    <numFmt numFmtId="197" formatCode="0.000"/>
    <numFmt numFmtId="198" formatCode="0.0000"/>
  </numFmts>
  <fonts count="5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11" fillId="0" borderId="0" applyNumberFormat="0" applyFill="0" applyBorder="0" applyAlignment="0" applyProtection="0"/>
    <xf numFmtId="0" fontId="38" fillId="28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7" applyNumberFormat="0" applyFont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5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/>
    </xf>
    <xf numFmtId="0" fontId="4" fillId="32" borderId="12" xfId="0" applyFont="1" applyFill="1" applyBorder="1" applyAlignment="1">
      <alignment/>
    </xf>
    <xf numFmtId="0" fontId="4" fillId="32" borderId="13" xfId="0" applyFont="1" applyFill="1" applyBorder="1" applyAlignment="1">
      <alignment/>
    </xf>
    <xf numFmtId="0" fontId="4" fillId="32" borderId="14" xfId="0" applyFont="1" applyFill="1" applyBorder="1" applyAlignment="1">
      <alignment/>
    </xf>
    <xf numFmtId="2" fontId="4" fillId="32" borderId="15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2" fontId="4" fillId="33" borderId="15" xfId="0" applyNumberFormat="1" applyFont="1" applyFill="1" applyBorder="1" applyAlignment="1">
      <alignment/>
    </xf>
    <xf numFmtId="0" fontId="5" fillId="5" borderId="10" xfId="0" applyFont="1" applyFill="1" applyBorder="1" applyAlignment="1">
      <alignment horizontal="center"/>
    </xf>
    <xf numFmtId="0" fontId="5" fillId="5" borderId="11" xfId="0" applyFont="1" applyFill="1" applyBorder="1" applyAlignment="1">
      <alignment/>
    </xf>
    <xf numFmtId="0" fontId="4" fillId="5" borderId="13" xfId="0" applyFont="1" applyFill="1" applyBorder="1" applyAlignment="1">
      <alignment/>
    </xf>
    <xf numFmtId="0" fontId="4" fillId="5" borderId="12" xfId="0" applyFont="1" applyFill="1" applyBorder="1" applyAlignment="1">
      <alignment/>
    </xf>
    <xf numFmtId="0" fontId="4" fillId="5" borderId="14" xfId="0" applyFont="1" applyFill="1" applyBorder="1" applyAlignment="1">
      <alignment/>
    </xf>
    <xf numFmtId="2" fontId="4" fillId="5" borderId="15" xfId="0" applyNumberFormat="1" applyFont="1" applyFill="1" applyBorder="1" applyAlignment="1">
      <alignment/>
    </xf>
    <xf numFmtId="0" fontId="6" fillId="32" borderId="13" xfId="0" applyFont="1" applyFill="1" applyBorder="1" applyAlignment="1">
      <alignment horizontal="center" wrapText="1"/>
    </xf>
    <xf numFmtId="0" fontId="6" fillId="32" borderId="13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left" wrapText="1"/>
    </xf>
    <xf numFmtId="0" fontId="4" fillId="34" borderId="12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2" fontId="4" fillId="34" borderId="15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5" fillId="0" borderId="11" xfId="0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1" fontId="5" fillId="4" borderId="11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1" fontId="5" fillId="0" borderId="18" xfId="0" applyNumberFormat="1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/>
      <protection/>
    </xf>
    <xf numFmtId="1" fontId="5" fillId="4" borderId="17" xfId="0" applyNumberFormat="1" applyFont="1" applyFill="1" applyBorder="1" applyAlignment="1" applyProtection="1">
      <alignment horizontal="center"/>
      <protection locked="0"/>
    </xf>
    <xf numFmtId="1" fontId="4" fillId="0" borderId="17" xfId="0" applyNumberFormat="1" applyFont="1" applyFill="1" applyBorder="1" applyAlignment="1">
      <alignment horizontal="center"/>
    </xf>
    <xf numFmtId="2" fontId="6" fillId="0" borderId="17" xfId="0" applyNumberFormat="1" applyFont="1" applyFill="1" applyBorder="1" applyAlignment="1">
      <alignment horizontal="center"/>
    </xf>
    <xf numFmtId="1" fontId="5" fillId="0" borderId="19" xfId="0" applyNumberFormat="1" applyFont="1" applyFill="1" applyBorder="1" applyAlignment="1" applyProtection="1">
      <alignment horizontal="center"/>
      <protection/>
    </xf>
    <xf numFmtId="1" fontId="4" fillId="0" borderId="13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 applyProtection="1">
      <alignment horizontal="center"/>
      <protection/>
    </xf>
    <xf numFmtId="1" fontId="5" fillId="0" borderId="20" xfId="0" applyNumberFormat="1" applyFont="1" applyFill="1" applyBorder="1" applyAlignment="1">
      <alignment/>
    </xf>
    <xf numFmtId="0" fontId="4" fillId="0" borderId="13" xfId="0" applyFont="1" applyFill="1" applyBorder="1" applyAlignment="1" applyProtection="1">
      <alignment horizontal="center"/>
      <protection locked="0"/>
    </xf>
    <xf numFmtId="1" fontId="5" fillId="4" borderId="13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 applyProtection="1">
      <alignment horizontal="center"/>
      <protection locked="0"/>
    </xf>
    <xf numFmtId="1" fontId="5" fillId="0" borderId="21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1" fontId="5" fillId="10" borderId="15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10" fontId="5" fillId="34" borderId="22" xfId="0" applyNumberFormat="1" applyFont="1" applyFill="1" applyBorder="1" applyAlignment="1">
      <alignment horizontal="center"/>
    </xf>
    <xf numFmtId="1" fontId="5" fillId="10" borderId="23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>
      <alignment/>
    </xf>
    <xf numFmtId="1" fontId="5" fillId="10" borderId="15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6" fillId="33" borderId="13" xfId="0" applyFont="1" applyFill="1" applyBorder="1" applyAlignment="1">
      <alignment horizontal="left" wrapText="1"/>
    </xf>
    <xf numFmtId="0" fontId="4" fillId="5" borderId="17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left"/>
    </xf>
    <xf numFmtId="0" fontId="6" fillId="5" borderId="17" xfId="0" applyFont="1" applyFill="1" applyBorder="1" applyAlignment="1">
      <alignment horizontal="left" wrapText="1"/>
    </xf>
    <xf numFmtId="0" fontId="6" fillId="5" borderId="17" xfId="0" applyFont="1" applyFill="1" applyBorder="1" applyAlignment="1">
      <alignment horizontal="center" wrapText="1"/>
    </xf>
    <xf numFmtId="0" fontId="4" fillId="34" borderId="13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left"/>
    </xf>
    <xf numFmtId="0" fontId="4" fillId="34" borderId="17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left"/>
    </xf>
    <xf numFmtId="195" fontId="4" fillId="0" borderId="17" xfId="0" applyNumberFormat="1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 wrapText="1"/>
    </xf>
    <xf numFmtId="0" fontId="6" fillId="34" borderId="17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/>
    </xf>
    <xf numFmtId="0" fontId="6" fillId="32" borderId="17" xfId="0" applyFont="1" applyFill="1" applyBorder="1" applyAlignment="1">
      <alignment horizontal="center" wrapText="1"/>
    </xf>
    <xf numFmtId="0" fontId="6" fillId="32" borderId="17" xfId="0" applyFont="1" applyFill="1" applyBorder="1" applyAlignment="1">
      <alignment horizontal="left" wrapText="1"/>
    </xf>
    <xf numFmtId="0" fontId="6" fillId="33" borderId="17" xfId="0" applyFont="1" applyFill="1" applyBorder="1" applyAlignment="1">
      <alignment horizontal="left" wrapText="1"/>
    </xf>
    <xf numFmtId="0" fontId="4" fillId="32" borderId="17" xfId="0" applyFont="1" applyFill="1" applyBorder="1" applyAlignment="1">
      <alignment horizontal="center"/>
    </xf>
    <xf numFmtId="0" fontId="4" fillId="32" borderId="17" xfId="0" applyFont="1" applyFill="1" applyBorder="1" applyAlignment="1">
      <alignment/>
    </xf>
    <xf numFmtId="0" fontId="4" fillId="32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wrapText="1"/>
    </xf>
    <xf numFmtId="2" fontId="6" fillId="0" borderId="13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5" borderId="24" xfId="0" applyFont="1" applyFill="1" applyBorder="1" applyAlignment="1">
      <alignment horizontal="left" wrapText="1"/>
    </xf>
    <xf numFmtId="0" fontId="6" fillId="5" borderId="13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6" fillId="32" borderId="16" xfId="0" applyFont="1" applyFill="1" applyBorder="1" applyAlignment="1">
      <alignment horizontal="center" wrapText="1"/>
    </xf>
    <xf numFmtId="0" fontId="6" fillId="32" borderId="12" xfId="0" applyFont="1" applyFill="1" applyBorder="1" applyAlignment="1">
      <alignment horizontal="center" wrapText="1"/>
    </xf>
    <xf numFmtId="0" fontId="6" fillId="5" borderId="16" xfId="0" applyFont="1" applyFill="1" applyBorder="1" applyAlignment="1">
      <alignment horizontal="center" wrapText="1"/>
    </xf>
    <xf numFmtId="0" fontId="6" fillId="5" borderId="27" xfId="0" applyFont="1" applyFill="1" applyBorder="1" applyAlignment="1">
      <alignment horizontal="center" wrapText="1"/>
    </xf>
    <xf numFmtId="0" fontId="6" fillId="5" borderId="12" xfId="0" applyFont="1" applyFill="1" applyBorder="1" applyAlignment="1">
      <alignment horizontal="center" wrapText="1"/>
    </xf>
    <xf numFmtId="0" fontId="4" fillId="5" borderId="16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4" fillId="34" borderId="16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2" fontId="3" fillId="0" borderId="35" xfId="0" applyNumberFormat="1" applyFont="1" applyFill="1" applyBorder="1" applyAlignment="1">
      <alignment horizontal="center"/>
    </xf>
    <xf numFmtId="2" fontId="3" fillId="0" borderId="36" xfId="0" applyNumberFormat="1" applyFont="1" applyFill="1" applyBorder="1" applyAlignment="1">
      <alignment horizontal="center"/>
    </xf>
    <xf numFmtId="2" fontId="3" fillId="0" borderId="37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95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0" fontId="5" fillId="0" borderId="0" xfId="0" applyNumberFormat="1" applyFont="1" applyFill="1" applyBorder="1" applyAlignment="1">
      <alignment horizontal="center"/>
    </xf>
    <xf numFmtId="16" fontId="0" fillId="0" borderId="0" xfId="0" applyNumberFormat="1" applyAlignment="1">
      <alignment/>
    </xf>
    <xf numFmtId="0" fontId="49" fillId="0" borderId="13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3" fillId="0" borderId="38" xfId="0" applyNumberFormat="1" applyFont="1" applyFill="1" applyBorder="1" applyAlignment="1">
      <alignment horizontal="center"/>
    </xf>
    <xf numFmtId="2" fontId="3" fillId="0" borderId="39" xfId="0" applyNumberFormat="1" applyFont="1" applyFill="1" applyBorder="1" applyAlignment="1">
      <alignment horizontal="center"/>
    </xf>
    <xf numFmtId="2" fontId="3" fillId="0" borderId="40" xfId="0" applyNumberFormat="1" applyFont="1" applyFill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5"/>
  <sheetViews>
    <sheetView tabSelected="1" zoomScalePageLayoutView="0" workbookViewId="0" topLeftCell="A1">
      <selection activeCell="N13" sqref="N13"/>
    </sheetView>
  </sheetViews>
  <sheetFormatPr defaultColWidth="9.140625" defaultRowHeight="12.75"/>
  <cols>
    <col min="1" max="1" width="2.8515625" style="37" customWidth="1"/>
    <col min="2" max="2" width="7.00390625" style="130" customWidth="1"/>
    <col min="3" max="3" width="10.8515625" style="37" customWidth="1"/>
    <col min="4" max="4" width="14.8515625" style="37" customWidth="1"/>
    <col min="5" max="5" width="8.28125" style="37" customWidth="1"/>
    <col min="6" max="6" width="5.421875" style="37" customWidth="1"/>
    <col min="7" max="8" width="5.7109375" style="37" customWidth="1"/>
    <col min="9" max="9" width="6.7109375" style="68" customWidth="1"/>
    <col min="10" max="10" width="7.140625" style="37" customWidth="1"/>
    <col min="11" max="11" width="6.57421875" style="37" customWidth="1"/>
    <col min="12" max="12" width="8.00390625" style="37" customWidth="1"/>
    <col min="13" max="13" width="6.28125" style="37" customWidth="1"/>
    <col min="14" max="14" width="5.7109375" style="37" customWidth="1"/>
    <col min="15" max="15" width="9.140625" style="37" customWidth="1"/>
    <col min="16" max="19" width="5.7109375" style="37" customWidth="1"/>
    <col min="20" max="20" width="8.28125" style="37" customWidth="1"/>
    <col min="21" max="21" width="6.57421875" style="37" customWidth="1"/>
    <col min="22" max="16384" width="9.140625" style="37" customWidth="1"/>
  </cols>
  <sheetData>
    <row r="1" spans="1:21" ht="11.25" customHeight="1">
      <c r="A1"/>
      <c r="C1"/>
      <c r="D1"/>
      <c r="E1"/>
      <c r="F1" t="s">
        <v>174</v>
      </c>
      <c r="G1"/>
      <c r="H1"/>
      <c r="I1"/>
      <c r="J1"/>
      <c r="K1"/>
      <c r="L1"/>
      <c r="M1"/>
      <c r="N1"/>
      <c r="O1" s="135"/>
      <c r="P1" s="135"/>
      <c r="Q1" s="135"/>
      <c r="R1" s="135"/>
      <c r="S1" s="135"/>
      <c r="T1" s="135"/>
      <c r="U1" s="135"/>
    </row>
    <row r="2" spans="1:21" ht="13.5" customHeight="1">
      <c r="A2">
        <v>1</v>
      </c>
      <c r="B2" t="s">
        <v>176</v>
      </c>
      <c r="C2"/>
      <c r="D2"/>
      <c r="E2" s="167"/>
      <c r="F2" s="160">
        <v>2</v>
      </c>
      <c r="G2" s="160">
        <v>6</v>
      </c>
      <c r="H2"/>
      <c r="I2"/>
      <c r="J2"/>
      <c r="K2"/>
      <c r="L2"/>
      <c r="M2"/>
      <c r="N2"/>
      <c r="O2" s="135"/>
      <c r="P2" s="142"/>
      <c r="Q2" s="142"/>
      <c r="R2" s="142"/>
      <c r="S2" s="142"/>
      <c r="T2" s="142"/>
      <c r="U2" s="135"/>
    </row>
    <row r="3" spans="1:21" ht="13.5" customHeight="1">
      <c r="A3">
        <v>2</v>
      </c>
      <c r="B3" t="s">
        <v>175</v>
      </c>
      <c r="C3"/>
      <c r="E3"/>
      <c r="F3" s="160">
        <v>4</v>
      </c>
      <c r="G3" s="160">
        <v>4</v>
      </c>
      <c r="H3"/>
      <c r="I3"/>
      <c r="J3"/>
      <c r="K3"/>
      <c r="L3"/>
      <c r="M3"/>
      <c r="N3"/>
      <c r="O3" s="149"/>
      <c r="P3" s="149"/>
      <c r="Q3" s="149"/>
      <c r="R3" s="149"/>
      <c r="S3" s="149"/>
      <c r="T3" s="149"/>
      <c r="U3" s="135"/>
    </row>
    <row r="4" spans="1:21" ht="13.5" customHeight="1">
      <c r="A4">
        <v>3</v>
      </c>
      <c r="B4" t="s">
        <v>177</v>
      </c>
      <c r="C4"/>
      <c r="D4"/>
      <c r="E4"/>
      <c r="F4" s="160">
        <v>6</v>
      </c>
      <c r="G4" s="160">
        <v>2</v>
      </c>
      <c r="H4"/>
      <c r="I4"/>
      <c r="J4"/>
      <c r="K4"/>
      <c r="L4"/>
      <c r="M4"/>
      <c r="N4"/>
      <c r="O4" s="149"/>
      <c r="P4" s="149"/>
      <c r="Q4" s="149"/>
      <c r="R4" s="149"/>
      <c r="S4" s="149"/>
      <c r="T4" s="149"/>
      <c r="U4" s="135"/>
    </row>
    <row r="5" spans="1:21" ht="14.25" customHeight="1">
      <c r="A5">
        <v>4</v>
      </c>
      <c r="B5" t="s">
        <v>178</v>
      </c>
      <c r="C5"/>
      <c r="D5"/>
      <c r="E5"/>
      <c r="F5" s="160">
        <v>4</v>
      </c>
      <c r="G5" s="160">
        <v>4</v>
      </c>
      <c r="H5"/>
      <c r="I5"/>
      <c r="J5"/>
      <c r="K5"/>
      <c r="L5"/>
      <c r="M5"/>
      <c r="N5"/>
      <c r="O5" s="149"/>
      <c r="P5" s="149"/>
      <c r="Q5" s="149"/>
      <c r="R5" s="149"/>
      <c r="S5" s="149"/>
      <c r="T5" s="149"/>
      <c r="U5" s="135"/>
    </row>
    <row r="6" spans="1:21" ht="14.25" customHeight="1">
      <c r="A6">
        <v>5</v>
      </c>
      <c r="B6" t="s">
        <v>179</v>
      </c>
      <c r="C6"/>
      <c r="D6"/>
      <c r="E6"/>
      <c r="F6" s="160">
        <v>0</v>
      </c>
      <c r="G6" s="160">
        <v>8</v>
      </c>
      <c r="H6"/>
      <c r="I6"/>
      <c r="J6"/>
      <c r="K6"/>
      <c r="L6"/>
      <c r="M6"/>
      <c r="N6"/>
      <c r="O6" s="149"/>
      <c r="P6" s="149"/>
      <c r="Q6" s="149"/>
      <c r="R6" s="149"/>
      <c r="S6" s="149"/>
      <c r="T6" s="149"/>
      <c r="U6" s="135"/>
    </row>
    <row r="7" spans="1:21" ht="14.25" customHeight="1">
      <c r="A7">
        <v>6</v>
      </c>
      <c r="B7" t="s">
        <v>180</v>
      </c>
      <c r="C7"/>
      <c r="D7"/>
      <c r="E7"/>
      <c r="F7" s="160">
        <v>3</v>
      </c>
      <c r="G7" s="160">
        <v>5</v>
      </c>
      <c r="H7"/>
      <c r="I7"/>
      <c r="J7"/>
      <c r="K7"/>
      <c r="L7"/>
      <c r="M7"/>
      <c r="N7"/>
      <c r="O7" s="149"/>
      <c r="P7" s="149"/>
      <c r="Q7" s="149"/>
      <c r="R7" s="149"/>
      <c r="S7" s="149"/>
      <c r="T7" s="149"/>
      <c r="U7" s="135"/>
    </row>
    <row r="8" spans="1:21" ht="14.25" customHeight="1">
      <c r="A8"/>
      <c r="B8"/>
      <c r="C8"/>
      <c r="D8"/>
      <c r="E8"/>
      <c r="F8" s="160"/>
      <c r="G8" s="160"/>
      <c r="H8"/>
      <c r="I8"/>
      <c r="J8"/>
      <c r="K8"/>
      <c r="L8"/>
      <c r="M8"/>
      <c r="N8"/>
      <c r="O8" s="149"/>
      <c r="P8" s="149"/>
      <c r="Q8" s="149"/>
      <c r="R8" s="149"/>
      <c r="S8" s="149"/>
      <c r="T8" s="149"/>
      <c r="U8" s="135"/>
    </row>
    <row r="9" spans="1:21" ht="14.25" customHeight="1">
      <c r="A9"/>
      <c r="B9"/>
      <c r="C9"/>
      <c r="D9"/>
      <c r="E9"/>
      <c r="F9" s="160"/>
      <c r="G9" s="160"/>
      <c r="H9"/>
      <c r="I9"/>
      <c r="J9"/>
      <c r="K9"/>
      <c r="L9" s="169"/>
      <c r="M9"/>
      <c r="N9"/>
      <c r="O9" s="149"/>
      <c r="P9" s="149"/>
      <c r="Q9" s="149"/>
      <c r="R9" s="149"/>
      <c r="S9" s="149"/>
      <c r="T9" s="149"/>
      <c r="U9" s="135"/>
    </row>
    <row r="10" spans="1:21" ht="13.5" customHeight="1">
      <c r="A10"/>
      <c r="B10" t="s">
        <v>152</v>
      </c>
      <c r="C10"/>
      <c r="D10" t="s">
        <v>171</v>
      </c>
      <c r="E10" t="s">
        <v>4</v>
      </c>
      <c r="F10"/>
      <c r="G10" t="s">
        <v>172</v>
      </c>
      <c r="H10"/>
      <c r="I10"/>
      <c r="J10" t="s">
        <v>173</v>
      </c>
      <c r="K10"/>
      <c r="L10" s="169"/>
      <c r="M10"/>
      <c r="N10"/>
      <c r="O10" s="149"/>
      <c r="P10" s="149"/>
      <c r="Q10" s="149"/>
      <c r="R10" s="149"/>
      <c r="S10" s="149"/>
      <c r="T10" s="149"/>
      <c r="U10" s="135"/>
    </row>
    <row r="11" spans="1:23" ht="13.5" customHeight="1">
      <c r="A11">
        <v>1</v>
      </c>
      <c r="B11" t="s">
        <v>197</v>
      </c>
      <c r="C11"/>
      <c r="D11" s="160">
        <v>3</v>
      </c>
      <c r="E11" s="168">
        <v>4</v>
      </c>
      <c r="F11" s="160"/>
      <c r="G11" s="160">
        <v>16</v>
      </c>
      <c r="H11" s="160">
        <v>8</v>
      </c>
      <c r="I11" s="160"/>
      <c r="J11" s="160">
        <v>92.37</v>
      </c>
      <c r="L11" s="170"/>
      <c r="M11"/>
      <c r="W11"/>
    </row>
    <row r="12" spans="1:23" ht="13.5" customHeight="1">
      <c r="A12">
        <v>2</v>
      </c>
      <c r="B12" t="s">
        <v>33</v>
      </c>
      <c r="C12"/>
      <c r="D12" s="160">
        <v>3</v>
      </c>
      <c r="E12" s="168">
        <v>3</v>
      </c>
      <c r="F12" s="160"/>
      <c r="G12" s="160">
        <v>13</v>
      </c>
      <c r="H12" s="160">
        <v>11</v>
      </c>
      <c r="I12" s="160"/>
      <c r="J12" s="160">
        <v>86.97</v>
      </c>
      <c r="L12" s="170"/>
      <c r="M12"/>
      <c r="W12"/>
    </row>
    <row r="13" spans="1:23" ht="13.5" customHeight="1">
      <c r="A13">
        <v>3</v>
      </c>
      <c r="B13" s="130" t="s">
        <v>198</v>
      </c>
      <c r="D13" s="160">
        <v>3</v>
      </c>
      <c r="E13" s="168">
        <v>3</v>
      </c>
      <c r="G13" s="160">
        <v>11</v>
      </c>
      <c r="H13" s="160">
        <v>13</v>
      </c>
      <c r="J13" s="160">
        <v>87.35</v>
      </c>
      <c r="L13" s="170"/>
      <c r="M13"/>
      <c r="W13"/>
    </row>
    <row r="14" spans="1:23" ht="14.25" customHeight="1">
      <c r="A14">
        <v>4</v>
      </c>
      <c r="B14" t="s">
        <v>196</v>
      </c>
      <c r="C14"/>
      <c r="D14" s="160">
        <v>3</v>
      </c>
      <c r="E14" s="168">
        <v>2</v>
      </c>
      <c r="F14" s="160"/>
      <c r="G14" s="160">
        <v>8</v>
      </c>
      <c r="H14" s="160">
        <v>16</v>
      </c>
      <c r="I14" s="160"/>
      <c r="J14" s="160">
        <v>79.02</v>
      </c>
      <c r="L14" s="170"/>
      <c r="M14"/>
      <c r="W14"/>
    </row>
    <row r="15" spans="1:21" ht="14.25" customHeight="1">
      <c r="A15"/>
      <c r="G15" s="130"/>
      <c r="H15" s="130"/>
      <c r="K15"/>
      <c r="L15" s="171"/>
      <c r="M15"/>
      <c r="N15"/>
      <c r="O15" s="135"/>
      <c r="P15" s="135"/>
      <c r="Q15" s="135"/>
      <c r="R15" s="135"/>
      <c r="S15" s="135"/>
      <c r="T15" s="135"/>
      <c r="U15" s="135"/>
    </row>
    <row r="16" spans="1:21" ht="14.25" customHeight="1">
      <c r="A16"/>
      <c r="K16"/>
      <c r="L16" s="171"/>
      <c r="M16"/>
      <c r="N16"/>
      <c r="O16" s="135"/>
      <c r="P16" s="135"/>
      <c r="Q16" s="135"/>
      <c r="R16" s="135"/>
      <c r="S16" s="135"/>
      <c r="T16" s="135"/>
      <c r="U16" s="135"/>
    </row>
    <row r="17" spans="1:21" ht="14.25" customHeight="1">
      <c r="A17"/>
      <c r="K17"/>
      <c r="L17"/>
      <c r="M17"/>
      <c r="N17"/>
      <c r="O17" s="135"/>
      <c r="P17" s="135"/>
      <c r="Q17" s="135"/>
      <c r="R17" s="135"/>
      <c r="S17" s="135"/>
      <c r="T17" s="135"/>
      <c r="U17" s="135"/>
    </row>
    <row r="18" spans="1:21" ht="22.5" customHeight="1" thickBot="1">
      <c r="A18"/>
      <c r="B18" s="159" t="s">
        <v>156</v>
      </c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8"/>
    </row>
    <row r="19" spans="1:21" ht="18" customHeight="1" thickBot="1">
      <c r="A19"/>
      <c r="B19" s="132"/>
      <c r="C19" s="19" t="s">
        <v>0</v>
      </c>
      <c r="D19" s="20" t="s">
        <v>181</v>
      </c>
      <c r="E19" s="38" t="s">
        <v>1</v>
      </c>
      <c r="F19" s="39" t="s">
        <v>9</v>
      </c>
      <c r="G19" s="38" t="s">
        <v>2</v>
      </c>
      <c r="H19" s="38" t="s">
        <v>3</v>
      </c>
      <c r="I19" s="40" t="s">
        <v>4</v>
      </c>
      <c r="J19" s="38" t="s">
        <v>5</v>
      </c>
      <c r="K19" s="38" t="s">
        <v>3</v>
      </c>
      <c r="L19" s="40" t="s">
        <v>4</v>
      </c>
      <c r="M19" s="38" t="s">
        <v>5</v>
      </c>
      <c r="N19" s="38" t="s">
        <v>3</v>
      </c>
      <c r="O19" s="40" t="s">
        <v>4</v>
      </c>
      <c r="P19" s="41" t="s">
        <v>10</v>
      </c>
      <c r="Q19" s="41" t="s">
        <v>12</v>
      </c>
      <c r="R19" s="38" t="s">
        <v>8</v>
      </c>
      <c r="S19" s="38" t="s">
        <v>3</v>
      </c>
      <c r="T19" s="39" t="s">
        <v>9</v>
      </c>
      <c r="U19" s="42"/>
    </row>
    <row r="20" spans="1:21" ht="13.5" customHeight="1">
      <c r="A20"/>
      <c r="B20" s="133">
        <v>1</v>
      </c>
      <c r="C20" s="120">
        <v>179222</v>
      </c>
      <c r="D20" s="72" t="s">
        <v>163</v>
      </c>
      <c r="E20" s="36">
        <v>85</v>
      </c>
      <c r="F20" s="89">
        <v>3.17</v>
      </c>
      <c r="G20" s="43">
        <v>26</v>
      </c>
      <c r="H20" s="43">
        <v>85</v>
      </c>
      <c r="I20" s="44">
        <f aca="true" t="shared" si="0" ref="I20:I26">IF($E20&gt;0,(TRUNC(H20/$E20*10)),0)</f>
        <v>10</v>
      </c>
      <c r="J20" s="43">
        <v>18</v>
      </c>
      <c r="K20" s="43">
        <v>57</v>
      </c>
      <c r="L20" s="44">
        <f aca="true" t="shared" si="1" ref="L20:L26">IF($E20&gt;0,(TRUNC(K20/$E20*10)),0)</f>
        <v>6</v>
      </c>
      <c r="M20" s="43">
        <v>23</v>
      </c>
      <c r="N20" s="43">
        <v>79</v>
      </c>
      <c r="O20" s="44">
        <f aca="true" t="shared" si="2" ref="O20:O26">IF($E20&gt;0,(TRUNC(N20/$E20*10)),0)</f>
        <v>9</v>
      </c>
      <c r="P20" s="45">
        <f aca="true" t="shared" si="3" ref="P20:P26">(COUNTIF(G20:O20,"&gt;0"))/3</f>
        <v>3</v>
      </c>
      <c r="Q20" s="45">
        <f aca="true" t="shared" si="4" ref="Q20:Q26">P20*$E20</f>
        <v>255</v>
      </c>
      <c r="R20" s="45">
        <f aca="true" t="shared" si="5" ref="R20:S23">SUM(G20,J20,M20)</f>
        <v>67</v>
      </c>
      <c r="S20" s="45">
        <f t="shared" si="5"/>
        <v>221</v>
      </c>
      <c r="T20" s="46">
        <f aca="true" t="shared" si="6" ref="T20:T26">IF(R20&gt;0,S20/R20,0)</f>
        <v>3.298507462686567</v>
      </c>
      <c r="U20" s="47"/>
    </row>
    <row r="21" spans="2:21" ht="13.5" customHeight="1">
      <c r="B21" s="133"/>
      <c r="C21" s="121">
        <v>210242</v>
      </c>
      <c r="D21" s="93" t="s">
        <v>164</v>
      </c>
      <c r="E21" s="35">
        <v>75</v>
      </c>
      <c r="F21" s="90">
        <v>2.55</v>
      </c>
      <c r="G21" s="28">
        <v>24</v>
      </c>
      <c r="H21" s="28">
        <v>75</v>
      </c>
      <c r="I21" s="44">
        <f t="shared" si="0"/>
        <v>10</v>
      </c>
      <c r="J21" s="28">
        <v>22</v>
      </c>
      <c r="K21" s="28">
        <v>75</v>
      </c>
      <c r="L21" s="44">
        <f t="shared" si="1"/>
        <v>10</v>
      </c>
      <c r="M21" s="28">
        <v>27</v>
      </c>
      <c r="N21" s="28">
        <v>55</v>
      </c>
      <c r="O21" s="44">
        <f t="shared" si="2"/>
        <v>7</v>
      </c>
      <c r="P21" s="48">
        <f t="shared" si="3"/>
        <v>3</v>
      </c>
      <c r="Q21" s="45">
        <f t="shared" si="4"/>
        <v>225</v>
      </c>
      <c r="R21" s="48">
        <f t="shared" si="5"/>
        <v>73</v>
      </c>
      <c r="S21" s="48">
        <f t="shared" si="5"/>
        <v>205</v>
      </c>
      <c r="T21" s="49">
        <f t="shared" si="6"/>
        <v>2.808219178082192</v>
      </c>
      <c r="U21" s="50"/>
    </row>
    <row r="22" spans="2:21" ht="13.5" customHeight="1">
      <c r="B22" s="133"/>
      <c r="C22" s="122">
        <v>218910</v>
      </c>
      <c r="D22" s="94" t="s">
        <v>167</v>
      </c>
      <c r="E22" s="35">
        <v>59</v>
      </c>
      <c r="F22" s="90">
        <v>1.81</v>
      </c>
      <c r="G22" s="28">
        <v>26</v>
      </c>
      <c r="H22" s="28">
        <v>59</v>
      </c>
      <c r="I22" s="44">
        <f t="shared" si="0"/>
        <v>10</v>
      </c>
      <c r="J22" s="28"/>
      <c r="K22" s="28"/>
      <c r="L22" s="44">
        <f t="shared" si="1"/>
        <v>0</v>
      </c>
      <c r="M22" s="28">
        <v>44</v>
      </c>
      <c r="N22" s="28">
        <v>59</v>
      </c>
      <c r="O22" s="44">
        <f t="shared" si="2"/>
        <v>10</v>
      </c>
      <c r="P22" s="48">
        <f t="shared" si="3"/>
        <v>2</v>
      </c>
      <c r="Q22" s="45">
        <f t="shared" si="4"/>
        <v>118</v>
      </c>
      <c r="R22" s="48">
        <f t="shared" si="5"/>
        <v>70</v>
      </c>
      <c r="S22" s="48">
        <f t="shared" si="5"/>
        <v>118</v>
      </c>
      <c r="T22" s="49">
        <f t="shared" si="6"/>
        <v>1.6857142857142857</v>
      </c>
      <c r="U22" s="50"/>
    </row>
    <row r="23" spans="2:21" ht="13.5" customHeight="1">
      <c r="B23" s="133"/>
      <c r="C23" s="122">
        <v>136685</v>
      </c>
      <c r="D23" s="94" t="s">
        <v>165</v>
      </c>
      <c r="E23" s="35">
        <v>56</v>
      </c>
      <c r="F23" s="90">
        <v>1.75</v>
      </c>
      <c r="G23" s="28">
        <v>16</v>
      </c>
      <c r="H23" s="28">
        <v>20</v>
      </c>
      <c r="I23" s="44">
        <f t="shared" si="0"/>
        <v>3</v>
      </c>
      <c r="J23" s="28">
        <v>33</v>
      </c>
      <c r="K23" s="28">
        <v>42</v>
      </c>
      <c r="L23" s="44">
        <f t="shared" si="1"/>
        <v>7</v>
      </c>
      <c r="M23" s="28"/>
      <c r="N23" s="28"/>
      <c r="O23" s="44">
        <f t="shared" si="2"/>
        <v>0</v>
      </c>
      <c r="P23" s="48">
        <f t="shared" si="3"/>
        <v>2</v>
      </c>
      <c r="Q23" s="45">
        <f t="shared" si="4"/>
        <v>112</v>
      </c>
      <c r="R23" s="48">
        <f t="shared" si="5"/>
        <v>49</v>
      </c>
      <c r="S23" s="48">
        <f t="shared" si="5"/>
        <v>62</v>
      </c>
      <c r="T23" s="49">
        <f t="shared" si="6"/>
        <v>1.2653061224489797</v>
      </c>
      <c r="U23" s="50"/>
    </row>
    <row r="24" spans="2:21" ht="13.5" customHeight="1">
      <c r="B24" s="133"/>
      <c r="C24" s="122">
        <v>223778</v>
      </c>
      <c r="D24" s="94" t="s">
        <v>166</v>
      </c>
      <c r="E24" s="35">
        <v>44</v>
      </c>
      <c r="F24" s="90">
        <v>1.39</v>
      </c>
      <c r="G24" s="28"/>
      <c r="H24" s="28"/>
      <c r="I24" s="44">
        <f t="shared" si="0"/>
        <v>0</v>
      </c>
      <c r="J24" s="28">
        <v>29</v>
      </c>
      <c r="K24" s="28">
        <v>44</v>
      </c>
      <c r="L24" s="44">
        <f t="shared" si="1"/>
        <v>10</v>
      </c>
      <c r="M24" s="28">
        <v>31</v>
      </c>
      <c r="N24" s="28">
        <v>44</v>
      </c>
      <c r="O24" s="44">
        <f t="shared" si="2"/>
        <v>10</v>
      </c>
      <c r="P24" s="48">
        <f>(COUNTIF(G24:O24,"&gt;0"))/3</f>
        <v>2</v>
      </c>
      <c r="Q24" s="45">
        <f t="shared" si="4"/>
        <v>88</v>
      </c>
      <c r="R24" s="48">
        <f aca="true" t="shared" si="7" ref="R24:S26">SUM(G24,J24,M24)</f>
        <v>60</v>
      </c>
      <c r="S24" s="48">
        <f t="shared" si="7"/>
        <v>88</v>
      </c>
      <c r="T24" s="49">
        <f>IF(R24&gt;0,S24/R24,0)</f>
        <v>1.4666666666666666</v>
      </c>
      <c r="U24" s="50"/>
    </row>
    <row r="25" spans="1:21" ht="13.5" customHeight="1">
      <c r="A25"/>
      <c r="B25" s="133"/>
      <c r="C25" s="122"/>
      <c r="D25" s="94"/>
      <c r="E25" s="35"/>
      <c r="F25" s="90"/>
      <c r="G25" s="28"/>
      <c r="H25" s="28"/>
      <c r="I25" s="44">
        <f t="shared" si="0"/>
        <v>0</v>
      </c>
      <c r="J25" s="28"/>
      <c r="K25" s="28"/>
      <c r="L25" s="44">
        <f t="shared" si="1"/>
        <v>0</v>
      </c>
      <c r="M25" s="28"/>
      <c r="N25" s="28"/>
      <c r="O25" s="44">
        <f t="shared" si="2"/>
        <v>0</v>
      </c>
      <c r="P25" s="48">
        <f t="shared" si="3"/>
        <v>0</v>
      </c>
      <c r="Q25" s="45">
        <f t="shared" si="4"/>
        <v>0</v>
      </c>
      <c r="R25" s="48">
        <f t="shared" si="7"/>
        <v>0</v>
      </c>
      <c r="S25" s="48">
        <f t="shared" si="7"/>
        <v>0</v>
      </c>
      <c r="T25" s="49">
        <f t="shared" si="6"/>
        <v>0</v>
      </c>
      <c r="U25" s="50"/>
    </row>
    <row r="26" spans="1:21" ht="13.5" customHeight="1">
      <c r="A26"/>
      <c r="B26" s="133"/>
      <c r="C26" s="123"/>
      <c r="D26" s="71"/>
      <c r="E26" s="28"/>
      <c r="F26" s="63"/>
      <c r="G26" s="28"/>
      <c r="H26" s="28"/>
      <c r="I26" s="44">
        <f t="shared" si="0"/>
        <v>0</v>
      </c>
      <c r="J26" s="28"/>
      <c r="K26" s="28"/>
      <c r="L26" s="44">
        <f t="shared" si="1"/>
        <v>0</v>
      </c>
      <c r="M26" s="28"/>
      <c r="N26" s="28"/>
      <c r="O26" s="44">
        <f t="shared" si="2"/>
        <v>0</v>
      </c>
      <c r="P26" s="48">
        <f t="shared" si="3"/>
        <v>0</v>
      </c>
      <c r="Q26" s="45">
        <f t="shared" si="4"/>
        <v>0</v>
      </c>
      <c r="R26" s="48">
        <f t="shared" si="7"/>
        <v>0</v>
      </c>
      <c r="S26" s="48">
        <f t="shared" si="7"/>
        <v>0</v>
      </c>
      <c r="T26" s="49">
        <f t="shared" si="6"/>
        <v>0</v>
      </c>
      <c r="U26" s="65"/>
    </row>
    <row r="27" spans="1:21" ht="12.75" thickBot="1">
      <c r="A27" s="135"/>
      <c r="B27" s="133"/>
      <c r="C27" s="22"/>
      <c r="D27" s="21" t="s">
        <v>6</v>
      </c>
      <c r="E27" s="48"/>
      <c r="F27" s="48"/>
      <c r="G27" s="28"/>
      <c r="H27" s="52">
        <f>SUM(H20:H26)</f>
        <v>239</v>
      </c>
      <c r="I27" s="53">
        <f>IF(H27&gt;0,TRUNC(H27/SUM(IF(H20&gt;0,$E20,0),IF(H21&gt;0,$E21,0),IF(H22&gt;0,$E22,0),IF(H23&gt;0,$E23,0),IF(H25&gt;0,$E25),IF(H26&gt;0,$E26,0))*10),0)</f>
        <v>8</v>
      </c>
      <c r="J27" s="28"/>
      <c r="K27" s="52">
        <f>SUM(K20:K25)</f>
        <v>218</v>
      </c>
      <c r="L27" s="53">
        <f>IF(K27&gt;0,TRUNC(K27/SUM(IF(K21&gt;0,$E21,0),IF(K22&gt;0,$E22,0),IF(K23&gt;0,$E23,0),IF(K24&gt;0,$E24,0),IF(K25&gt;0,$E25),IF(K26&gt;0,$E26,0))*10),0)</f>
        <v>12</v>
      </c>
      <c r="M27" s="28"/>
      <c r="N27" s="52">
        <f>SUM(N20:N25)</f>
        <v>237</v>
      </c>
      <c r="O27" s="53">
        <f>IF(N27&gt;0,TRUNC(N27/SUM(IF(N21&gt;0,$E21,0),IF(N22&gt;0,$E22,0),IF(N23&gt;0,$E23,0),IF(N24&gt;0,$E24,0),IF(N25&gt;0,$E25),IF(N26&gt;0,$E26,0))*10),0)</f>
        <v>13</v>
      </c>
      <c r="P27" s="52"/>
      <c r="Q27" s="54">
        <f>SUM(Q20:Q25)</f>
        <v>798</v>
      </c>
      <c r="R27" s="48">
        <f>SUM(R20:R25)</f>
        <v>319</v>
      </c>
      <c r="S27" s="48">
        <f>SUM(S20:S25)</f>
        <v>694</v>
      </c>
      <c r="T27" s="66"/>
      <c r="U27" s="55"/>
    </row>
    <row r="28" spans="1:21" ht="18" customHeight="1" thickBot="1">
      <c r="A28" s="135"/>
      <c r="B28" s="134"/>
      <c r="C28" s="23"/>
      <c r="D28" s="24" t="s">
        <v>7</v>
      </c>
      <c r="E28" s="56"/>
      <c r="F28" s="56"/>
      <c r="G28" s="57"/>
      <c r="H28" s="57"/>
      <c r="I28" s="58">
        <f>SUM(I19:I27)</f>
        <v>41</v>
      </c>
      <c r="J28" s="57"/>
      <c r="K28" s="57"/>
      <c r="L28" s="58">
        <f>SUM(L19:L27)</f>
        <v>45</v>
      </c>
      <c r="M28" s="57"/>
      <c r="N28" s="57"/>
      <c r="O28" s="58">
        <f>SUM(O19:O27)</f>
        <v>49</v>
      </c>
      <c r="P28" s="59"/>
      <c r="Q28" s="59"/>
      <c r="R28" s="59"/>
      <c r="S28" s="57"/>
      <c r="T28" s="60">
        <f>IF(Q27&gt;0,S27/Q27,0)</f>
        <v>0.8696741854636592</v>
      </c>
      <c r="U28" s="61">
        <f>SUM(I28+L28+O28)</f>
        <v>135</v>
      </c>
    </row>
    <row r="29" spans="1:21" ht="15.75" customHeight="1" thickBot="1">
      <c r="A29" s="135"/>
      <c r="B29" s="132"/>
      <c r="C29" s="4" t="s">
        <v>0</v>
      </c>
      <c r="D29" s="5" t="s">
        <v>182</v>
      </c>
      <c r="E29" s="38" t="s">
        <v>1</v>
      </c>
      <c r="F29" s="39" t="s">
        <v>9</v>
      </c>
      <c r="G29" s="38" t="s">
        <v>8</v>
      </c>
      <c r="H29" s="38" t="s">
        <v>3</v>
      </c>
      <c r="I29" s="40" t="s">
        <v>4</v>
      </c>
      <c r="J29" s="38" t="s">
        <v>8</v>
      </c>
      <c r="K29" s="38" t="s">
        <v>3</v>
      </c>
      <c r="L29" s="40" t="s">
        <v>4</v>
      </c>
      <c r="M29" s="38" t="s">
        <v>8</v>
      </c>
      <c r="N29" s="38" t="s">
        <v>3</v>
      </c>
      <c r="O29" s="40" t="s">
        <v>4</v>
      </c>
      <c r="P29" s="41" t="s">
        <v>10</v>
      </c>
      <c r="Q29" s="41" t="s">
        <v>12</v>
      </c>
      <c r="R29" s="38" t="s">
        <v>8</v>
      </c>
      <c r="S29" s="38" t="s">
        <v>3</v>
      </c>
      <c r="T29" s="39" t="s">
        <v>9</v>
      </c>
      <c r="U29" s="42" t="s">
        <v>11</v>
      </c>
    </row>
    <row r="30" spans="2:21" ht="15" customHeight="1">
      <c r="B30" s="133">
        <v>2</v>
      </c>
      <c r="C30" s="118">
        <v>225297</v>
      </c>
      <c r="D30" s="26" t="s">
        <v>169</v>
      </c>
      <c r="E30" s="27">
        <v>150</v>
      </c>
      <c r="F30" s="36">
        <v>6.79</v>
      </c>
      <c r="G30" s="43">
        <v>31</v>
      </c>
      <c r="H30" s="43">
        <v>105</v>
      </c>
      <c r="I30" s="44">
        <f aca="true" t="shared" si="8" ref="I30:I35">IF($E30&gt;0,(TRUNC(H30/$E30*10)),0)</f>
        <v>7</v>
      </c>
      <c r="J30" s="43">
        <v>18</v>
      </c>
      <c r="K30" s="43">
        <v>150</v>
      </c>
      <c r="L30" s="44">
        <f aca="true" t="shared" si="9" ref="L30:L35">IF($E30&gt;0,(TRUNC(K30/$E30*10)),0)</f>
        <v>10</v>
      </c>
      <c r="M30" s="43">
        <v>15</v>
      </c>
      <c r="N30" s="43">
        <v>150</v>
      </c>
      <c r="O30" s="44">
        <f aca="true" t="shared" si="10" ref="O30:O35">IF($E30&gt;0,(TRUNC(N30/$E30*10)),0)</f>
        <v>10</v>
      </c>
      <c r="P30" s="45">
        <f aca="true" t="shared" si="11" ref="P30:P35">(COUNTIF(G30:O30,"&gt;0"))/3</f>
        <v>3</v>
      </c>
      <c r="Q30" s="45">
        <f aca="true" t="shared" si="12" ref="Q30:Q35">P30*$E30</f>
        <v>450</v>
      </c>
      <c r="R30" s="45">
        <f aca="true" t="shared" si="13" ref="R30:S33">SUM(G30,J30,M30)</f>
        <v>64</v>
      </c>
      <c r="S30" s="45">
        <f t="shared" si="13"/>
        <v>405</v>
      </c>
      <c r="T30" s="46">
        <f aca="true" t="shared" si="14" ref="T30:T35">IF(R30&gt;0,S30/R30,0)</f>
        <v>6.328125</v>
      </c>
      <c r="U30" s="47"/>
    </row>
    <row r="31" spans="2:21" ht="13.5" customHeight="1">
      <c r="B31" s="133"/>
      <c r="C31" s="119">
        <v>152556</v>
      </c>
      <c r="D31" s="26" t="s">
        <v>170</v>
      </c>
      <c r="E31" s="28">
        <v>120</v>
      </c>
      <c r="F31" s="89">
        <v>4.5</v>
      </c>
      <c r="G31" s="28">
        <v>22</v>
      </c>
      <c r="H31" s="28">
        <v>120</v>
      </c>
      <c r="I31" s="44">
        <f t="shared" si="8"/>
        <v>10</v>
      </c>
      <c r="J31" s="28">
        <v>33</v>
      </c>
      <c r="K31" s="28">
        <v>120</v>
      </c>
      <c r="L31" s="44">
        <f t="shared" si="9"/>
        <v>10</v>
      </c>
      <c r="M31" s="28">
        <v>12</v>
      </c>
      <c r="N31" s="28">
        <v>120</v>
      </c>
      <c r="O31" s="44">
        <f t="shared" si="10"/>
        <v>10</v>
      </c>
      <c r="P31" s="48">
        <f t="shared" si="11"/>
        <v>3</v>
      </c>
      <c r="Q31" s="45">
        <f t="shared" si="12"/>
        <v>360</v>
      </c>
      <c r="R31" s="48">
        <f t="shared" si="13"/>
        <v>67</v>
      </c>
      <c r="S31" s="48">
        <f t="shared" si="13"/>
        <v>360</v>
      </c>
      <c r="T31" s="49">
        <f t="shared" si="14"/>
        <v>5.373134328358209</v>
      </c>
      <c r="U31" s="50"/>
    </row>
    <row r="32" spans="2:21" ht="13.5" customHeight="1">
      <c r="B32" s="133"/>
      <c r="C32" s="119">
        <v>162028</v>
      </c>
      <c r="D32" s="84" t="s">
        <v>168</v>
      </c>
      <c r="E32" s="28">
        <v>120</v>
      </c>
      <c r="F32" s="89">
        <v>4.7</v>
      </c>
      <c r="G32" s="28">
        <v>30</v>
      </c>
      <c r="H32" s="28">
        <v>100</v>
      </c>
      <c r="I32" s="44">
        <f t="shared" si="8"/>
        <v>8</v>
      </c>
      <c r="J32" s="28">
        <v>22</v>
      </c>
      <c r="K32" s="28">
        <v>98</v>
      </c>
      <c r="L32" s="44">
        <f t="shared" si="9"/>
        <v>8</v>
      </c>
      <c r="M32" s="28">
        <v>21</v>
      </c>
      <c r="N32" s="28">
        <v>120</v>
      </c>
      <c r="O32" s="44">
        <f t="shared" si="10"/>
        <v>10</v>
      </c>
      <c r="P32" s="48">
        <f t="shared" si="11"/>
        <v>3</v>
      </c>
      <c r="Q32" s="45">
        <f t="shared" si="12"/>
        <v>360</v>
      </c>
      <c r="R32" s="48">
        <f t="shared" si="13"/>
        <v>73</v>
      </c>
      <c r="S32" s="48">
        <f t="shared" si="13"/>
        <v>318</v>
      </c>
      <c r="T32" s="49">
        <f t="shared" si="14"/>
        <v>4.3561643835616435</v>
      </c>
      <c r="U32" s="50"/>
    </row>
    <row r="33" spans="2:21" ht="13.5" customHeight="1">
      <c r="B33" s="133"/>
      <c r="C33" s="119">
        <v>237429</v>
      </c>
      <c r="D33" s="26" t="s">
        <v>183</v>
      </c>
      <c r="E33" s="28">
        <v>85</v>
      </c>
      <c r="F33" s="89">
        <v>3.1</v>
      </c>
      <c r="G33" s="28"/>
      <c r="H33" s="28"/>
      <c r="I33" s="44">
        <f t="shared" si="8"/>
        <v>0</v>
      </c>
      <c r="J33" s="28"/>
      <c r="K33" s="28"/>
      <c r="L33" s="44">
        <f t="shared" si="9"/>
        <v>0</v>
      </c>
      <c r="M33" s="28"/>
      <c r="N33" s="28"/>
      <c r="O33" s="44">
        <f t="shared" si="10"/>
        <v>0</v>
      </c>
      <c r="P33" s="48">
        <f t="shared" si="11"/>
        <v>0</v>
      </c>
      <c r="Q33" s="45">
        <f t="shared" si="12"/>
        <v>0</v>
      </c>
      <c r="R33" s="48">
        <f t="shared" si="13"/>
        <v>0</v>
      </c>
      <c r="S33" s="48">
        <f t="shared" si="13"/>
        <v>0</v>
      </c>
      <c r="T33" s="49">
        <f t="shared" si="14"/>
        <v>0</v>
      </c>
      <c r="U33" s="50"/>
    </row>
    <row r="34" spans="2:21" ht="13.5" customHeight="1">
      <c r="B34" s="133"/>
      <c r="C34" s="119">
        <v>237430</v>
      </c>
      <c r="D34" s="26" t="s">
        <v>184</v>
      </c>
      <c r="E34" s="28">
        <v>47</v>
      </c>
      <c r="F34" s="36">
        <v>1.44</v>
      </c>
      <c r="G34" s="28">
        <v>38</v>
      </c>
      <c r="H34" s="28">
        <v>47</v>
      </c>
      <c r="I34" s="44">
        <f t="shared" si="8"/>
        <v>10</v>
      </c>
      <c r="J34" s="28">
        <v>29</v>
      </c>
      <c r="K34" s="28">
        <v>34</v>
      </c>
      <c r="L34" s="44">
        <f t="shared" si="9"/>
        <v>7</v>
      </c>
      <c r="M34" s="28">
        <v>23</v>
      </c>
      <c r="N34" s="28">
        <v>47</v>
      </c>
      <c r="O34" s="44">
        <f t="shared" si="10"/>
        <v>10</v>
      </c>
      <c r="P34" s="48">
        <f t="shared" si="11"/>
        <v>3</v>
      </c>
      <c r="Q34" s="45">
        <f t="shared" si="12"/>
        <v>141</v>
      </c>
      <c r="R34" s="48">
        <f>SUM(G34,J34,M34)</f>
        <v>90</v>
      </c>
      <c r="S34" s="48">
        <f>SUM(H34,K34,N34)</f>
        <v>128</v>
      </c>
      <c r="T34" s="49">
        <f t="shared" si="14"/>
        <v>1.4222222222222223</v>
      </c>
      <c r="U34" s="50"/>
    </row>
    <row r="35" spans="2:21" ht="13.5" customHeight="1">
      <c r="B35" s="133"/>
      <c r="C35" s="119"/>
      <c r="D35" s="26"/>
      <c r="E35" s="28"/>
      <c r="F35" s="36"/>
      <c r="G35" s="28"/>
      <c r="H35" s="28"/>
      <c r="I35" s="44">
        <f t="shared" si="8"/>
        <v>0</v>
      </c>
      <c r="J35" s="28"/>
      <c r="K35" s="28"/>
      <c r="L35" s="44">
        <f t="shared" si="9"/>
        <v>0</v>
      </c>
      <c r="M35" s="28"/>
      <c r="N35" s="28"/>
      <c r="O35" s="44">
        <f t="shared" si="10"/>
        <v>0</v>
      </c>
      <c r="P35" s="48">
        <f t="shared" si="11"/>
        <v>0</v>
      </c>
      <c r="Q35" s="45">
        <f t="shared" si="12"/>
        <v>0</v>
      </c>
      <c r="R35" s="48">
        <f>SUM(G35,J35,M35)</f>
        <v>0</v>
      </c>
      <c r="S35" s="48">
        <f>SUM(H35,K35,N35)</f>
        <v>0</v>
      </c>
      <c r="T35" s="49">
        <f t="shared" si="14"/>
        <v>0</v>
      </c>
      <c r="U35" s="51"/>
    </row>
    <row r="36" spans="2:21" ht="13.5" customHeight="1" thickBot="1">
      <c r="B36" s="133"/>
      <c r="C36" s="6"/>
      <c r="D36" s="7" t="s">
        <v>6</v>
      </c>
      <c r="E36" s="45"/>
      <c r="F36" s="45"/>
      <c r="G36" s="28"/>
      <c r="H36" s="52">
        <f>SUM(H30:H35)</f>
        <v>372</v>
      </c>
      <c r="I36" s="53">
        <f>IF(H36&gt;0,TRUNC(H36/SUM(IF(H30&gt;0,$E30,0),IF(H31&gt;0,$E31,0),IF(H32&gt;0,$E32,0),IF(H33&gt;0,$E33,0),IF(H34&gt;0,$E34),IF(H35&gt;0,$E35,0))*10),0)</f>
        <v>8</v>
      </c>
      <c r="J36" s="28"/>
      <c r="K36" s="52">
        <f>SUM(K29:K35)</f>
        <v>402</v>
      </c>
      <c r="L36" s="53">
        <f>IF(K36&gt;0,TRUNC(K36/SUM(IF(K30&gt;0,$E30,0),IF(K31&gt;0,$E31,0),IF(K32&gt;0,$E32,0),IF(K33&gt;0,$E33,0),IF(K34&gt;0,$E34),IF(K35&gt;0,$E35,0))*10),0)</f>
        <v>9</v>
      </c>
      <c r="M36" s="28"/>
      <c r="N36" s="52">
        <f>SUM(N29:N35)</f>
        <v>437</v>
      </c>
      <c r="O36" s="53">
        <f>IF(N36&gt;0,TRUNC(N36/SUM(IF(N30&gt;0,$E30,0),IF(N31&gt;0,$E31,0),IF(N32&gt;0,$E32,0),IF(N33&gt;0,$E33,0),IF(N34&gt;0,$E34),IF(N35&gt;0,$E35,0))*10),0)</f>
        <v>10</v>
      </c>
      <c r="P36" s="52"/>
      <c r="Q36" s="54">
        <f>SUM(Q30:Q35)</f>
        <v>1311</v>
      </c>
      <c r="R36" s="48">
        <f>SUM(R30:R35)</f>
        <v>294</v>
      </c>
      <c r="S36" s="48">
        <f>SUM(S30:S35)</f>
        <v>1211</v>
      </c>
      <c r="T36" s="49"/>
      <c r="U36" s="55"/>
    </row>
    <row r="37" spans="2:21" ht="13.5" customHeight="1" thickBot="1">
      <c r="B37" s="134"/>
      <c r="C37" s="8"/>
      <c r="D37" s="9" t="s">
        <v>7</v>
      </c>
      <c r="E37" s="56"/>
      <c r="F37" s="56"/>
      <c r="G37" s="57"/>
      <c r="H37" s="57"/>
      <c r="I37" s="58">
        <f>SUM(I29:I36)</f>
        <v>43</v>
      </c>
      <c r="J37" s="57"/>
      <c r="K37" s="57"/>
      <c r="L37" s="58">
        <f>SUM(L29:L36)</f>
        <v>44</v>
      </c>
      <c r="M37" s="57"/>
      <c r="N37" s="57"/>
      <c r="O37" s="58">
        <f>SUM(O29:O36)</f>
        <v>50</v>
      </c>
      <c r="P37" s="59"/>
      <c r="Q37" s="59"/>
      <c r="R37" s="59"/>
      <c r="S37" s="57"/>
      <c r="T37" s="60">
        <f>IF(Q36&gt;0,S36/Q36,0)</f>
        <v>0.92372234935164</v>
      </c>
      <c r="U37" s="61">
        <f>SUM(I37+L37+O37)</f>
        <v>137</v>
      </c>
    </row>
    <row r="38" spans="2:21" ht="16.5" customHeight="1" thickBot="1">
      <c r="B38" s="132"/>
      <c r="C38" s="10" t="s">
        <v>0</v>
      </c>
      <c r="D38" s="11" t="s">
        <v>185</v>
      </c>
      <c r="E38" s="38" t="s">
        <v>1</v>
      </c>
      <c r="F38" s="39" t="s">
        <v>9</v>
      </c>
      <c r="G38" s="38" t="s">
        <v>2</v>
      </c>
      <c r="H38" s="38" t="s">
        <v>3</v>
      </c>
      <c r="I38" s="40" t="s">
        <v>4</v>
      </c>
      <c r="J38" s="38" t="s">
        <v>5</v>
      </c>
      <c r="K38" s="38" t="s">
        <v>3</v>
      </c>
      <c r="L38" s="40" t="s">
        <v>4</v>
      </c>
      <c r="M38" s="38" t="s">
        <v>5</v>
      </c>
      <c r="N38" s="38" t="s">
        <v>3</v>
      </c>
      <c r="O38" s="40" t="s">
        <v>4</v>
      </c>
      <c r="P38" s="41" t="s">
        <v>10</v>
      </c>
      <c r="Q38" s="41" t="s">
        <v>12</v>
      </c>
      <c r="R38" s="38" t="s">
        <v>8</v>
      </c>
      <c r="S38" s="38" t="s">
        <v>3</v>
      </c>
      <c r="T38" s="39" t="s">
        <v>9</v>
      </c>
      <c r="U38" s="42"/>
    </row>
    <row r="39" spans="2:21" ht="13.5" customHeight="1">
      <c r="B39" s="133">
        <v>3</v>
      </c>
      <c r="C39" s="124">
        <v>214704</v>
      </c>
      <c r="D39" s="85" t="s">
        <v>186</v>
      </c>
      <c r="E39" s="27">
        <v>130</v>
      </c>
      <c r="F39" s="36">
        <v>5.26</v>
      </c>
      <c r="G39" s="43">
        <v>31</v>
      </c>
      <c r="H39" s="43">
        <v>130</v>
      </c>
      <c r="I39" s="44">
        <f aca="true" t="shared" si="15" ref="I39:I44">IF($E39&gt;0,(TRUNC(H39/$E39*10)),0)</f>
        <v>10</v>
      </c>
      <c r="J39" s="43">
        <v>21</v>
      </c>
      <c r="K39" s="43">
        <v>113</v>
      </c>
      <c r="L39" s="44">
        <f aca="true" t="shared" si="16" ref="L39:L44">IF($E39&gt;0,(TRUNC(K39/$E39*10)),0)</f>
        <v>8</v>
      </c>
      <c r="M39" s="43">
        <v>23</v>
      </c>
      <c r="N39" s="43">
        <v>130</v>
      </c>
      <c r="O39" s="44">
        <f aca="true" t="shared" si="17" ref="O39:O44">IF($E39&gt;0,(TRUNC(N39/$E39*10)),0)</f>
        <v>10</v>
      </c>
      <c r="P39" s="45">
        <f aca="true" t="shared" si="18" ref="P39:P44">(COUNTIF(G39:O39,"&gt;0"))/3</f>
        <v>3</v>
      </c>
      <c r="Q39" s="45">
        <f aca="true" t="shared" si="19" ref="Q39:Q44">P39*$E39</f>
        <v>390</v>
      </c>
      <c r="R39" s="45">
        <f aca="true" t="shared" si="20" ref="R39:S42">SUM(G39,J39,M39)</f>
        <v>75</v>
      </c>
      <c r="S39" s="45">
        <f t="shared" si="20"/>
        <v>373</v>
      </c>
      <c r="T39" s="46">
        <f aca="true" t="shared" si="21" ref="T39:T44">IF(R39&gt;0,S39/R39,0)</f>
        <v>4.973333333333334</v>
      </c>
      <c r="U39" s="47"/>
    </row>
    <row r="40" spans="2:21" ht="13.5" customHeight="1">
      <c r="B40" s="133"/>
      <c r="C40" s="125">
        <v>182589</v>
      </c>
      <c r="D40" s="69" t="s">
        <v>199</v>
      </c>
      <c r="E40" s="28">
        <v>90</v>
      </c>
      <c r="F40" s="36">
        <v>3.37</v>
      </c>
      <c r="G40" s="28"/>
      <c r="H40" s="28"/>
      <c r="I40" s="44">
        <f t="shared" si="15"/>
        <v>0</v>
      </c>
      <c r="J40" s="28"/>
      <c r="K40" s="28"/>
      <c r="L40" s="44">
        <f t="shared" si="16"/>
        <v>0</v>
      </c>
      <c r="M40" s="28"/>
      <c r="N40" s="28"/>
      <c r="O40" s="44">
        <f t="shared" si="17"/>
        <v>0</v>
      </c>
      <c r="P40" s="48">
        <f t="shared" si="18"/>
        <v>0</v>
      </c>
      <c r="Q40" s="45">
        <f t="shared" si="19"/>
        <v>0</v>
      </c>
      <c r="R40" s="48">
        <f t="shared" si="20"/>
        <v>0</v>
      </c>
      <c r="S40" s="48">
        <f t="shared" si="20"/>
        <v>0</v>
      </c>
      <c r="T40" s="49">
        <f t="shared" si="21"/>
        <v>0</v>
      </c>
      <c r="U40" s="50"/>
    </row>
    <row r="41" spans="2:21" ht="13.5" customHeight="1">
      <c r="B41" s="133"/>
      <c r="C41" s="125">
        <v>219630</v>
      </c>
      <c r="D41" s="69" t="s">
        <v>187</v>
      </c>
      <c r="E41" s="28">
        <v>56</v>
      </c>
      <c r="F41" s="36">
        <v>1.83</v>
      </c>
      <c r="G41" s="28">
        <v>30</v>
      </c>
      <c r="H41" s="28">
        <v>56</v>
      </c>
      <c r="I41" s="44">
        <f t="shared" si="15"/>
        <v>10</v>
      </c>
      <c r="J41" s="28">
        <v>24</v>
      </c>
      <c r="K41" s="28">
        <v>56</v>
      </c>
      <c r="L41" s="44">
        <f t="shared" si="16"/>
        <v>10</v>
      </c>
      <c r="M41" s="28">
        <v>27</v>
      </c>
      <c r="N41" s="28">
        <v>56</v>
      </c>
      <c r="O41" s="44">
        <f t="shared" si="17"/>
        <v>10</v>
      </c>
      <c r="P41" s="48">
        <f t="shared" si="18"/>
        <v>3</v>
      </c>
      <c r="Q41" s="45">
        <f t="shared" si="19"/>
        <v>168</v>
      </c>
      <c r="R41" s="48">
        <f t="shared" si="20"/>
        <v>81</v>
      </c>
      <c r="S41" s="48">
        <f t="shared" si="20"/>
        <v>168</v>
      </c>
      <c r="T41" s="49">
        <f t="shared" si="21"/>
        <v>2.074074074074074</v>
      </c>
      <c r="U41" s="50"/>
    </row>
    <row r="42" spans="2:21" ht="13.5" customHeight="1">
      <c r="B42" s="133"/>
      <c r="C42" s="125">
        <v>218968</v>
      </c>
      <c r="D42" s="69" t="s">
        <v>188</v>
      </c>
      <c r="E42" s="28">
        <v>50</v>
      </c>
      <c r="F42" s="89">
        <v>1.5</v>
      </c>
      <c r="G42" s="28">
        <v>22</v>
      </c>
      <c r="H42" s="28">
        <v>22</v>
      </c>
      <c r="I42" s="44">
        <f t="shared" si="15"/>
        <v>4</v>
      </c>
      <c r="J42" s="28">
        <v>33</v>
      </c>
      <c r="K42" s="28">
        <v>16</v>
      </c>
      <c r="L42" s="44">
        <f t="shared" si="16"/>
        <v>3</v>
      </c>
      <c r="M42" s="28">
        <v>44</v>
      </c>
      <c r="N42" s="28">
        <v>50</v>
      </c>
      <c r="O42" s="44">
        <f t="shared" si="17"/>
        <v>10</v>
      </c>
      <c r="P42" s="48">
        <f t="shared" si="18"/>
        <v>3</v>
      </c>
      <c r="Q42" s="45">
        <f t="shared" si="19"/>
        <v>150</v>
      </c>
      <c r="R42" s="48">
        <f t="shared" si="20"/>
        <v>99</v>
      </c>
      <c r="S42" s="48">
        <f t="shared" si="20"/>
        <v>88</v>
      </c>
      <c r="T42" s="49">
        <f t="shared" si="21"/>
        <v>0.8888888888888888</v>
      </c>
      <c r="U42" s="51"/>
    </row>
    <row r="43" spans="2:21" ht="13.5" customHeight="1">
      <c r="B43" s="133"/>
      <c r="C43" s="125">
        <v>226214</v>
      </c>
      <c r="D43" s="69" t="s">
        <v>189</v>
      </c>
      <c r="E43" s="28">
        <v>38</v>
      </c>
      <c r="F43" s="36">
        <v>1.16</v>
      </c>
      <c r="G43" s="28">
        <v>38</v>
      </c>
      <c r="H43" s="28">
        <v>36</v>
      </c>
      <c r="I43" s="44">
        <f t="shared" si="15"/>
        <v>9</v>
      </c>
      <c r="J43" s="28">
        <v>36</v>
      </c>
      <c r="K43" s="28">
        <v>32</v>
      </c>
      <c r="L43" s="44">
        <f t="shared" si="16"/>
        <v>8</v>
      </c>
      <c r="M43" s="28">
        <v>31</v>
      </c>
      <c r="N43" s="28">
        <v>21</v>
      </c>
      <c r="O43" s="44">
        <f t="shared" si="17"/>
        <v>5</v>
      </c>
      <c r="P43" s="48">
        <f t="shared" si="18"/>
        <v>3</v>
      </c>
      <c r="Q43" s="45">
        <f t="shared" si="19"/>
        <v>114</v>
      </c>
      <c r="R43" s="48">
        <f>SUM(G43,J43,M43)</f>
        <v>105</v>
      </c>
      <c r="S43" s="48">
        <f>SUM(H43,K43,N43)</f>
        <v>89</v>
      </c>
      <c r="T43" s="49">
        <f t="shared" si="21"/>
        <v>0.8476190476190476</v>
      </c>
      <c r="U43" s="51"/>
    </row>
    <row r="44" spans="2:21" ht="13.5" customHeight="1">
      <c r="B44" s="133"/>
      <c r="C44" s="14"/>
      <c r="D44" s="15"/>
      <c r="E44" s="28"/>
      <c r="F44" s="62"/>
      <c r="G44" s="28"/>
      <c r="H44" s="28"/>
      <c r="I44" s="44">
        <f t="shared" si="15"/>
        <v>0</v>
      </c>
      <c r="J44" s="28"/>
      <c r="K44" s="28"/>
      <c r="L44" s="44">
        <f t="shared" si="16"/>
        <v>0</v>
      </c>
      <c r="M44" s="28"/>
      <c r="N44" s="28"/>
      <c r="O44" s="44">
        <f t="shared" si="17"/>
        <v>0</v>
      </c>
      <c r="P44" s="48">
        <f t="shared" si="18"/>
        <v>0</v>
      </c>
      <c r="Q44" s="45">
        <f t="shared" si="19"/>
        <v>0</v>
      </c>
      <c r="R44" s="48">
        <f>SUM(G44,J44,M44)</f>
        <v>0</v>
      </c>
      <c r="S44" s="48">
        <f>SUM(H44,K44,N44)</f>
        <v>0</v>
      </c>
      <c r="T44" s="49">
        <f t="shared" si="21"/>
        <v>0</v>
      </c>
      <c r="U44" s="51"/>
    </row>
    <row r="45" spans="2:21" ht="13.5" customHeight="1" thickBot="1">
      <c r="B45" s="133"/>
      <c r="C45" s="16"/>
      <c r="D45" s="15" t="s">
        <v>6</v>
      </c>
      <c r="E45" s="48"/>
      <c r="F45" s="48"/>
      <c r="G45" s="28"/>
      <c r="H45" s="52">
        <f>SUM(H39:H44)</f>
        <v>244</v>
      </c>
      <c r="I45" s="53">
        <f>IF(H45&gt;0,TRUNC(H45/SUM(IF(H39&gt;0,$E39,0),IF(H40&gt;0,$E40,0),IF(H41&gt;0,$E41,0),IF(H42&gt;0,$E42,0),IF(H43&gt;0,$E43),IF(H44&gt;0,$E44,0))*10),0)</f>
        <v>8</v>
      </c>
      <c r="J45" s="28"/>
      <c r="K45" s="52">
        <f>SUM(K38:K44)</f>
        <v>217</v>
      </c>
      <c r="L45" s="53">
        <f>IF(K45&gt;0,TRUNC(K45/SUM(IF(K39&gt;0,$E39,0),IF(K40&gt;0,$E40,0),IF(K41&gt;0,$E41,0),IF(K42&gt;0,$E42,0),IF(K43&gt;0,$E43),IF(K44&gt;0,$E44,0))*10),0)</f>
        <v>7</v>
      </c>
      <c r="M45" s="28"/>
      <c r="N45" s="52">
        <f>SUM(N38:N44)</f>
        <v>257</v>
      </c>
      <c r="O45" s="53">
        <f>IF(N45&gt;0,TRUNC(N45/SUM(IF(N39&gt;0,$E39,0),IF(N40&gt;0,$E40,0),IF(N41&gt;0,$E41,0),IF(N42&gt;0,$E42,0),IF(N43&gt;0,$E43),IF(N44&gt;0,$E44,0))*10),0)</f>
        <v>9</v>
      </c>
      <c r="P45" s="52"/>
      <c r="Q45" s="54">
        <f>SUM(Q39:Q44)</f>
        <v>822</v>
      </c>
      <c r="R45" s="48">
        <f>SUM(R39:R44)</f>
        <v>360</v>
      </c>
      <c r="S45" s="48">
        <f>SUM(S39:S44)</f>
        <v>718</v>
      </c>
      <c r="T45" s="49"/>
      <c r="U45" s="55"/>
    </row>
    <row r="46" spans="2:21" ht="13.5" customHeight="1" thickBot="1">
      <c r="B46" s="134"/>
      <c r="C46" s="17"/>
      <c r="D46" s="18" t="s">
        <v>7</v>
      </c>
      <c r="E46" s="56"/>
      <c r="F46" s="56"/>
      <c r="G46" s="57"/>
      <c r="H46" s="57"/>
      <c r="I46" s="58">
        <f>SUM(I39:I45)</f>
        <v>41</v>
      </c>
      <c r="J46" s="57"/>
      <c r="K46" s="57"/>
      <c r="L46" s="58">
        <f>SUM(L39:L45)</f>
        <v>36</v>
      </c>
      <c r="M46" s="57"/>
      <c r="N46" s="57"/>
      <c r="O46" s="58">
        <f>SUM(O39:O45)</f>
        <v>44</v>
      </c>
      <c r="P46" s="59"/>
      <c r="Q46" s="59"/>
      <c r="R46" s="59"/>
      <c r="S46" s="57"/>
      <c r="T46" s="60">
        <f>IF(Q45&gt;0,S45/Q45,0)</f>
        <v>0.8734793187347932</v>
      </c>
      <c r="U46" s="61">
        <f>SUM(I46+L46+O46)</f>
        <v>121</v>
      </c>
    </row>
    <row r="47" spans="2:21" ht="12.75" thickBot="1">
      <c r="B47" s="132"/>
      <c r="C47" s="81" t="s">
        <v>0</v>
      </c>
      <c r="D47" s="82" t="s">
        <v>190</v>
      </c>
      <c r="E47" s="38" t="s">
        <v>1</v>
      </c>
      <c r="F47" s="39" t="s">
        <v>9</v>
      </c>
      <c r="G47" s="38" t="s">
        <v>2</v>
      </c>
      <c r="H47" s="38" t="s">
        <v>3</v>
      </c>
      <c r="I47" s="40" t="s">
        <v>4</v>
      </c>
      <c r="J47" s="38" t="s">
        <v>5</v>
      </c>
      <c r="K47" s="38" t="s">
        <v>3</v>
      </c>
      <c r="L47" s="40" t="s">
        <v>4</v>
      </c>
      <c r="M47" s="38" t="s">
        <v>5</v>
      </c>
      <c r="N47" s="38" t="s">
        <v>3</v>
      </c>
      <c r="O47" s="40" t="s">
        <v>4</v>
      </c>
      <c r="P47" s="41" t="s">
        <v>10</v>
      </c>
      <c r="Q47" s="41" t="s">
        <v>12</v>
      </c>
      <c r="R47" s="38" t="s">
        <v>8</v>
      </c>
      <c r="S47" s="38" t="s">
        <v>3</v>
      </c>
      <c r="T47" s="39" t="s">
        <v>9</v>
      </c>
      <c r="U47" s="42"/>
    </row>
    <row r="48" spans="2:21" ht="14.25" customHeight="1">
      <c r="B48" s="133">
        <v>4</v>
      </c>
      <c r="C48" s="126">
        <v>119253</v>
      </c>
      <c r="D48" s="80" t="s">
        <v>191</v>
      </c>
      <c r="E48" s="27">
        <v>100</v>
      </c>
      <c r="F48" s="36">
        <v>3.56</v>
      </c>
      <c r="G48" s="43">
        <v>26</v>
      </c>
      <c r="H48" s="43">
        <v>61</v>
      </c>
      <c r="I48" s="44">
        <f aca="true" t="shared" si="22" ref="I48:I53">IF($E48&gt;0,(TRUNC(H48/$E48*10)),0)</f>
        <v>6</v>
      </c>
      <c r="J48" s="43">
        <v>21</v>
      </c>
      <c r="K48" s="43">
        <v>100</v>
      </c>
      <c r="L48" s="44">
        <f aca="true" t="shared" si="23" ref="L48:L53">IF($E48&gt;0,(TRUNC(K48/$E48*10)),0)</f>
        <v>10</v>
      </c>
      <c r="M48" s="43">
        <v>23</v>
      </c>
      <c r="N48" s="43">
        <v>80</v>
      </c>
      <c r="O48" s="44">
        <f aca="true" t="shared" si="24" ref="O48:O53">IF($E48&gt;0,(TRUNC(N48/$E48*10)),0)</f>
        <v>8</v>
      </c>
      <c r="P48" s="45">
        <f aca="true" t="shared" si="25" ref="P48:P53">(COUNTIF(G48:O48,"&gt;0"))/3</f>
        <v>3</v>
      </c>
      <c r="Q48" s="45">
        <f aca="true" t="shared" si="26" ref="Q48:Q53">P48*$E48</f>
        <v>300</v>
      </c>
      <c r="R48" s="45">
        <f aca="true" t="shared" si="27" ref="R48:S51">SUM(G48,J48,M48)</f>
        <v>70</v>
      </c>
      <c r="S48" s="45">
        <f t="shared" si="27"/>
        <v>241</v>
      </c>
      <c r="T48" s="46">
        <f aca="true" t="shared" si="28" ref="T48:T53">IF(R48&gt;0,S48/R48,0)</f>
        <v>3.442857142857143</v>
      </c>
      <c r="U48" s="47"/>
    </row>
    <row r="49" spans="2:21" ht="12.75" customHeight="1">
      <c r="B49" s="133"/>
      <c r="C49" s="127">
        <v>216610</v>
      </c>
      <c r="D49" s="77" t="s">
        <v>192</v>
      </c>
      <c r="E49" s="62">
        <v>75</v>
      </c>
      <c r="F49" s="78">
        <v>2.69</v>
      </c>
      <c r="G49" s="28">
        <v>24</v>
      </c>
      <c r="H49" s="28">
        <v>52</v>
      </c>
      <c r="I49" s="44">
        <f t="shared" si="22"/>
        <v>6</v>
      </c>
      <c r="J49" s="28">
        <v>24</v>
      </c>
      <c r="K49" s="28">
        <v>66</v>
      </c>
      <c r="L49" s="44">
        <f t="shared" si="23"/>
        <v>8</v>
      </c>
      <c r="M49" s="28">
        <v>21</v>
      </c>
      <c r="N49" s="28">
        <v>47</v>
      </c>
      <c r="O49" s="44">
        <f t="shared" si="24"/>
        <v>6</v>
      </c>
      <c r="P49" s="48">
        <f t="shared" si="25"/>
        <v>3</v>
      </c>
      <c r="Q49" s="45">
        <f t="shared" si="26"/>
        <v>225</v>
      </c>
      <c r="R49" s="48">
        <f t="shared" si="27"/>
        <v>69</v>
      </c>
      <c r="S49" s="48">
        <f t="shared" si="27"/>
        <v>165</v>
      </c>
      <c r="T49" s="49">
        <f t="shared" si="28"/>
        <v>2.391304347826087</v>
      </c>
      <c r="U49" s="50"/>
    </row>
    <row r="50" spans="2:21" ht="12.75" customHeight="1">
      <c r="B50" s="133"/>
      <c r="C50" s="128">
        <v>215733</v>
      </c>
      <c r="D50" s="30" t="s">
        <v>193</v>
      </c>
      <c r="E50" s="28">
        <v>65</v>
      </c>
      <c r="F50" s="36">
        <v>2.18</v>
      </c>
      <c r="G50" s="28">
        <v>26</v>
      </c>
      <c r="H50" s="28">
        <v>57</v>
      </c>
      <c r="I50" s="44">
        <f t="shared" si="22"/>
        <v>8</v>
      </c>
      <c r="J50" s="28">
        <v>33</v>
      </c>
      <c r="K50" s="28">
        <v>65</v>
      </c>
      <c r="L50" s="44">
        <f t="shared" si="23"/>
        <v>10</v>
      </c>
      <c r="M50" s="28">
        <v>12</v>
      </c>
      <c r="N50" s="28">
        <v>24</v>
      </c>
      <c r="O50" s="44">
        <f t="shared" si="24"/>
        <v>3</v>
      </c>
      <c r="P50" s="48">
        <f t="shared" si="25"/>
        <v>3</v>
      </c>
      <c r="Q50" s="45">
        <f t="shared" si="26"/>
        <v>195</v>
      </c>
      <c r="R50" s="48">
        <f t="shared" si="27"/>
        <v>71</v>
      </c>
      <c r="S50" s="48">
        <f t="shared" si="27"/>
        <v>146</v>
      </c>
      <c r="T50" s="49">
        <f t="shared" si="28"/>
        <v>2.056338028169014</v>
      </c>
      <c r="U50" s="50"/>
    </row>
    <row r="51" spans="2:21" ht="12.75" customHeight="1">
      <c r="B51" s="133"/>
      <c r="C51" s="129">
        <v>119140</v>
      </c>
      <c r="D51" s="75" t="s">
        <v>194</v>
      </c>
      <c r="E51" s="28">
        <v>65</v>
      </c>
      <c r="F51" s="63">
        <v>2</v>
      </c>
      <c r="G51" s="28">
        <v>16</v>
      </c>
      <c r="H51" s="28">
        <v>65</v>
      </c>
      <c r="I51" s="44">
        <f t="shared" si="22"/>
        <v>10</v>
      </c>
      <c r="J51" s="28">
        <v>36</v>
      </c>
      <c r="K51" s="28">
        <v>65</v>
      </c>
      <c r="L51" s="44">
        <f t="shared" si="23"/>
        <v>10</v>
      </c>
      <c r="M51" s="28">
        <v>23</v>
      </c>
      <c r="N51" s="28">
        <v>41</v>
      </c>
      <c r="O51" s="44">
        <f t="shared" si="24"/>
        <v>6</v>
      </c>
      <c r="P51" s="48">
        <f t="shared" si="25"/>
        <v>3</v>
      </c>
      <c r="Q51" s="45">
        <f t="shared" si="26"/>
        <v>195</v>
      </c>
      <c r="R51" s="48">
        <f t="shared" si="27"/>
        <v>75</v>
      </c>
      <c r="S51" s="48">
        <f t="shared" si="27"/>
        <v>171</v>
      </c>
      <c r="T51" s="49">
        <f t="shared" si="28"/>
        <v>2.28</v>
      </c>
      <c r="U51" s="50"/>
    </row>
    <row r="52" spans="2:21" ht="12.75" customHeight="1">
      <c r="B52" s="133"/>
      <c r="C52" s="129">
        <v>216508</v>
      </c>
      <c r="D52" s="75" t="s">
        <v>195</v>
      </c>
      <c r="E52" s="28">
        <v>38</v>
      </c>
      <c r="F52" s="63">
        <v>1.17</v>
      </c>
      <c r="G52" s="28"/>
      <c r="H52" s="28"/>
      <c r="I52" s="44">
        <f t="shared" si="22"/>
        <v>0</v>
      </c>
      <c r="J52" s="28"/>
      <c r="K52" s="28"/>
      <c r="L52" s="44">
        <f t="shared" si="23"/>
        <v>0</v>
      </c>
      <c r="M52" s="28"/>
      <c r="N52" s="28"/>
      <c r="O52" s="44">
        <f t="shared" si="24"/>
        <v>0</v>
      </c>
      <c r="P52" s="48">
        <f t="shared" si="25"/>
        <v>0</v>
      </c>
      <c r="Q52" s="45">
        <f t="shared" si="26"/>
        <v>0</v>
      </c>
      <c r="R52" s="48">
        <f>SUM(G52,J52,M52)</f>
        <v>0</v>
      </c>
      <c r="S52" s="48">
        <f>SUM(H52,K52,N52)</f>
        <v>0</v>
      </c>
      <c r="T52" s="49">
        <f t="shared" si="28"/>
        <v>0</v>
      </c>
      <c r="U52" s="50"/>
    </row>
    <row r="53" spans="2:21" ht="12.75" customHeight="1">
      <c r="B53" s="133"/>
      <c r="C53" s="127"/>
      <c r="D53" s="77"/>
      <c r="E53" s="62"/>
      <c r="F53" s="78"/>
      <c r="G53" s="28"/>
      <c r="H53" s="28"/>
      <c r="I53" s="44">
        <f t="shared" si="22"/>
        <v>0</v>
      </c>
      <c r="J53" s="28"/>
      <c r="K53" s="28"/>
      <c r="L53" s="44">
        <f t="shared" si="23"/>
        <v>0</v>
      </c>
      <c r="M53" s="28"/>
      <c r="N53" s="28"/>
      <c r="O53" s="44">
        <f t="shared" si="24"/>
        <v>0</v>
      </c>
      <c r="P53" s="48">
        <f t="shared" si="25"/>
        <v>0</v>
      </c>
      <c r="Q53" s="45">
        <f t="shared" si="26"/>
        <v>0</v>
      </c>
      <c r="R53" s="48">
        <f>SUM(G53,J53,M53)</f>
        <v>0</v>
      </c>
      <c r="S53" s="48">
        <f>SUM(H53,K53,N53)</f>
        <v>0</v>
      </c>
      <c r="T53" s="49">
        <f t="shared" si="28"/>
        <v>0</v>
      </c>
      <c r="U53" s="51"/>
    </row>
    <row r="54" spans="2:21" ht="12.75" customHeight="1" thickBot="1">
      <c r="B54" s="133"/>
      <c r="C54" s="31"/>
      <c r="D54" s="32" t="s">
        <v>6</v>
      </c>
      <c r="E54" s="48"/>
      <c r="F54" s="48"/>
      <c r="G54" s="28"/>
      <c r="H54" s="52">
        <f>SUM(H48:H53)</f>
        <v>235</v>
      </c>
      <c r="I54" s="53">
        <f>IF(H54&gt;0,TRUNC(H54/SUM(IF(H48&gt;0,$E48,0),IF(H49&gt;0,$E49,0),IF(H50&gt;0,$E50,0),IF(H51&gt;0,$E51,0),IF(H52&gt;0,$E52),IF(H53&gt;0,$E53,0))*10),0)</f>
        <v>7</v>
      </c>
      <c r="J54" s="28"/>
      <c r="K54" s="52">
        <f>SUM(K47:K53)</f>
        <v>296</v>
      </c>
      <c r="L54" s="53">
        <f>IF(K54&gt;0,TRUNC(K54/SUM(IF(K48&gt;0,$E48,0),IF(K49&gt;0,$E49,0),IF(K50&gt;0,$E50,0),IF(K51&gt;0,$E51,0),IF(K52&gt;0,$E52),IF(K53&gt;0,$E53,0))*10),0)</f>
        <v>9</v>
      </c>
      <c r="M54" s="28"/>
      <c r="N54" s="52">
        <f>SUM(N47:N53)</f>
        <v>192</v>
      </c>
      <c r="O54" s="53">
        <f>IF(N54&gt;0,TRUNC(N54/SUM(IF(N48&gt;0,$E48,0),IF(N49&gt;0,$E49,0),IF(N50&gt;0,$E50,0),IF(N51&gt;0,$E51,0),IF(N52&gt;0,$E52),IF(N53&gt;0,$E53,0))*10),0)</f>
        <v>6</v>
      </c>
      <c r="P54" s="52"/>
      <c r="Q54" s="54">
        <f>SUM(Q48:Q53)</f>
        <v>915</v>
      </c>
      <c r="R54" s="48">
        <f>SUM(R48:R53)</f>
        <v>285</v>
      </c>
      <c r="S54" s="48">
        <f>SUM(S48:S53)</f>
        <v>723</v>
      </c>
      <c r="T54" s="49"/>
      <c r="U54" s="55"/>
    </row>
    <row r="55" spans="2:21" ht="12.75" customHeight="1" thickBot="1">
      <c r="B55" s="134"/>
      <c r="C55" s="33"/>
      <c r="D55" s="34" t="s">
        <v>7</v>
      </c>
      <c r="E55" s="56"/>
      <c r="F55" s="56"/>
      <c r="G55" s="57"/>
      <c r="H55" s="57"/>
      <c r="I55" s="58">
        <f>SUM(I47:I54)</f>
        <v>37</v>
      </c>
      <c r="J55" s="57"/>
      <c r="K55" s="57"/>
      <c r="L55" s="58">
        <f>SUM(L47:L54)</f>
        <v>47</v>
      </c>
      <c r="M55" s="57"/>
      <c r="N55" s="57"/>
      <c r="O55" s="58">
        <f>SUM(O47:O54)</f>
        <v>29</v>
      </c>
      <c r="P55" s="59"/>
      <c r="Q55" s="59"/>
      <c r="R55" s="59"/>
      <c r="S55" s="57"/>
      <c r="T55" s="60">
        <f>IF(Q54&gt;0,S54/Q54,0)</f>
        <v>0.7901639344262295</v>
      </c>
      <c r="U55" s="61">
        <f>SUM(I55+L55+O55)</f>
        <v>113</v>
      </c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>
      <c r="X82" s="95"/>
    </row>
    <row r="83" ht="12.75" customHeight="1"/>
    <row r="84" ht="12.75" customHeight="1"/>
    <row r="85" spans="1:22" ht="12.75" customHeight="1">
      <c r="A85" s="135"/>
      <c r="B85" s="136"/>
      <c r="C85" s="135"/>
      <c r="D85" s="135"/>
      <c r="E85" s="135"/>
      <c r="F85" s="135"/>
      <c r="G85" s="135"/>
      <c r="H85" s="135"/>
      <c r="I85" s="156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</row>
    <row r="86" spans="1:22" s="1" customFormat="1" ht="21.75" customHeight="1">
      <c r="A86" s="164"/>
      <c r="B86" s="161"/>
      <c r="C86" s="161"/>
      <c r="D86" s="161"/>
      <c r="E86" s="161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4"/>
    </row>
    <row r="87" spans="1:22" s="1" customFormat="1" ht="12.75" customHeight="1">
      <c r="A87" s="164"/>
      <c r="B87" s="137"/>
      <c r="C87" s="137"/>
      <c r="D87" s="138"/>
      <c r="E87" s="137"/>
      <c r="F87" s="139"/>
      <c r="G87" s="137"/>
      <c r="H87" s="137"/>
      <c r="I87" s="140"/>
      <c r="J87" s="137"/>
      <c r="K87" s="137"/>
      <c r="L87" s="140"/>
      <c r="M87" s="137"/>
      <c r="N87" s="137"/>
      <c r="O87" s="140"/>
      <c r="P87" s="140"/>
      <c r="Q87" s="140"/>
      <c r="R87" s="137"/>
      <c r="S87" s="137"/>
      <c r="T87" s="139"/>
      <c r="U87" s="141"/>
      <c r="V87" s="164"/>
    </row>
    <row r="88" spans="1:22" s="1" customFormat="1" ht="12.75" customHeight="1">
      <c r="A88" s="164"/>
      <c r="B88" s="137"/>
      <c r="C88" s="143"/>
      <c r="D88" s="144"/>
      <c r="E88" s="145"/>
      <c r="F88" s="143"/>
      <c r="G88" s="146"/>
      <c r="H88" s="146"/>
      <c r="I88" s="147"/>
      <c r="J88" s="146"/>
      <c r="K88" s="146"/>
      <c r="L88" s="147"/>
      <c r="M88" s="146"/>
      <c r="N88" s="146"/>
      <c r="O88" s="147"/>
      <c r="P88" s="153"/>
      <c r="Q88" s="153"/>
      <c r="R88" s="153"/>
      <c r="S88" s="153"/>
      <c r="T88" s="148"/>
      <c r="U88" s="141"/>
      <c r="V88" s="164"/>
    </row>
    <row r="89" spans="1:22" s="1" customFormat="1" ht="12.75" customHeight="1">
      <c r="A89" s="164"/>
      <c r="B89" s="137"/>
      <c r="C89" s="143"/>
      <c r="D89" s="144"/>
      <c r="E89" s="145"/>
      <c r="F89" s="143"/>
      <c r="G89" s="136"/>
      <c r="H89" s="136"/>
      <c r="I89" s="147"/>
      <c r="J89" s="136"/>
      <c r="K89" s="136"/>
      <c r="L89" s="147"/>
      <c r="M89" s="136"/>
      <c r="N89" s="136"/>
      <c r="O89" s="147"/>
      <c r="P89" s="153"/>
      <c r="Q89" s="153"/>
      <c r="R89" s="153"/>
      <c r="S89" s="153"/>
      <c r="T89" s="148"/>
      <c r="U89" s="141"/>
      <c r="V89" s="164"/>
    </row>
    <row r="90" spans="1:22" s="1" customFormat="1" ht="12.75" customHeight="1">
      <c r="A90" s="164"/>
      <c r="B90" s="137"/>
      <c r="C90" s="143"/>
      <c r="D90" s="144"/>
      <c r="E90" s="136"/>
      <c r="F90" s="143"/>
      <c r="G90" s="136"/>
      <c r="H90" s="136"/>
      <c r="I90" s="147"/>
      <c r="J90" s="136"/>
      <c r="K90" s="136"/>
      <c r="L90" s="147"/>
      <c r="M90" s="136"/>
      <c r="N90" s="136"/>
      <c r="O90" s="147"/>
      <c r="P90" s="153"/>
      <c r="Q90" s="153"/>
      <c r="R90" s="153"/>
      <c r="S90" s="153"/>
      <c r="T90" s="148"/>
      <c r="U90" s="141"/>
      <c r="V90" s="164"/>
    </row>
    <row r="91" spans="1:22" s="1" customFormat="1" ht="12.75" customHeight="1">
      <c r="A91" s="164"/>
      <c r="B91" s="137"/>
      <c r="C91" s="143"/>
      <c r="D91" s="144"/>
      <c r="E91" s="136"/>
      <c r="F91" s="143"/>
      <c r="G91" s="136"/>
      <c r="H91" s="136"/>
      <c r="I91" s="147"/>
      <c r="J91" s="136"/>
      <c r="K91" s="136"/>
      <c r="L91" s="147"/>
      <c r="M91" s="136"/>
      <c r="N91" s="136"/>
      <c r="O91" s="147"/>
      <c r="P91" s="153"/>
      <c r="Q91" s="153"/>
      <c r="R91" s="153"/>
      <c r="S91" s="153"/>
      <c r="T91" s="148"/>
      <c r="U91" s="141"/>
      <c r="V91" s="164"/>
    </row>
    <row r="92" spans="1:22" s="1" customFormat="1" ht="12.75" customHeight="1">
      <c r="A92" s="164"/>
      <c r="B92" s="137"/>
      <c r="C92" s="136"/>
      <c r="D92" s="165"/>
      <c r="E92" s="136"/>
      <c r="F92" s="155"/>
      <c r="G92" s="136"/>
      <c r="H92" s="136"/>
      <c r="I92" s="147"/>
      <c r="J92" s="136"/>
      <c r="K92" s="136"/>
      <c r="L92" s="147"/>
      <c r="M92" s="136"/>
      <c r="N92" s="136"/>
      <c r="O92" s="147"/>
      <c r="P92" s="153"/>
      <c r="Q92" s="153"/>
      <c r="R92" s="153"/>
      <c r="S92" s="153"/>
      <c r="T92" s="148"/>
      <c r="U92" s="141"/>
      <c r="V92" s="164"/>
    </row>
    <row r="93" spans="1:22" s="1" customFormat="1" ht="12.75" customHeight="1">
      <c r="A93" s="164"/>
      <c r="B93" s="137"/>
      <c r="C93" s="136"/>
      <c r="D93" s="165"/>
      <c r="E93" s="136"/>
      <c r="F93" s="162"/>
      <c r="G93" s="136"/>
      <c r="H93" s="136"/>
      <c r="I93" s="147"/>
      <c r="J93" s="136"/>
      <c r="K93" s="136"/>
      <c r="L93" s="147"/>
      <c r="M93" s="136"/>
      <c r="N93" s="136"/>
      <c r="O93" s="147"/>
      <c r="P93" s="153"/>
      <c r="Q93" s="153"/>
      <c r="R93" s="153"/>
      <c r="S93" s="153"/>
      <c r="T93" s="148"/>
      <c r="U93" s="151"/>
      <c r="V93" s="164"/>
    </row>
    <row r="94" spans="1:22" s="1" customFormat="1" ht="12.75" customHeight="1">
      <c r="A94" s="164"/>
      <c r="B94" s="137"/>
      <c r="C94" s="135"/>
      <c r="D94" s="152"/>
      <c r="E94" s="153"/>
      <c r="F94" s="153"/>
      <c r="G94" s="136"/>
      <c r="H94" s="154"/>
      <c r="I94" s="140"/>
      <c r="J94" s="136"/>
      <c r="K94" s="154"/>
      <c r="L94" s="140"/>
      <c r="M94" s="136"/>
      <c r="N94" s="154"/>
      <c r="O94" s="140"/>
      <c r="P94" s="154"/>
      <c r="Q94" s="163"/>
      <c r="R94" s="153"/>
      <c r="S94" s="153"/>
      <c r="T94" s="148"/>
      <c r="U94" s="140"/>
      <c r="V94" s="164"/>
    </row>
    <row r="95" spans="1:22" s="1" customFormat="1" ht="12.75" customHeight="1">
      <c r="A95" s="164"/>
      <c r="B95" s="137"/>
      <c r="C95" s="135"/>
      <c r="D95" s="150"/>
      <c r="E95" s="135"/>
      <c r="F95" s="135"/>
      <c r="G95" s="136"/>
      <c r="H95" s="136"/>
      <c r="I95" s="140"/>
      <c r="J95" s="136"/>
      <c r="K95" s="136"/>
      <c r="L95" s="140"/>
      <c r="M95" s="136"/>
      <c r="N95" s="136"/>
      <c r="O95" s="140"/>
      <c r="P95" s="153"/>
      <c r="Q95" s="153"/>
      <c r="R95" s="153"/>
      <c r="S95" s="136"/>
      <c r="T95" s="166"/>
      <c r="U95" s="140"/>
      <c r="V95" s="164"/>
    </row>
    <row r="96" spans="1:22" s="1" customFormat="1" ht="12.75" customHeight="1">
      <c r="A96" s="164"/>
      <c r="B96" s="137"/>
      <c r="C96" s="137"/>
      <c r="D96" s="138"/>
      <c r="E96" s="137"/>
      <c r="F96" s="139"/>
      <c r="G96" s="137"/>
      <c r="H96" s="137"/>
      <c r="I96" s="140"/>
      <c r="J96" s="137"/>
      <c r="K96" s="137"/>
      <c r="L96" s="140"/>
      <c r="M96" s="137"/>
      <c r="N96" s="137"/>
      <c r="O96" s="140"/>
      <c r="P96" s="140"/>
      <c r="Q96" s="140"/>
      <c r="R96" s="137"/>
      <c r="S96" s="137"/>
      <c r="T96" s="139"/>
      <c r="U96" s="141"/>
      <c r="V96" s="164"/>
    </row>
    <row r="97" spans="1:22" s="1" customFormat="1" ht="12.75" customHeight="1">
      <c r="A97" s="164"/>
      <c r="B97" s="137"/>
      <c r="C97" s="136"/>
      <c r="D97" s="152"/>
      <c r="E97" s="145"/>
      <c r="F97" s="148"/>
      <c r="G97" s="146"/>
      <c r="H97" s="146"/>
      <c r="I97" s="147"/>
      <c r="J97" s="146"/>
      <c r="K97" s="146"/>
      <c r="L97" s="147"/>
      <c r="M97" s="146"/>
      <c r="N97" s="146"/>
      <c r="O97" s="147"/>
      <c r="P97" s="153"/>
      <c r="Q97" s="153"/>
      <c r="R97" s="153"/>
      <c r="S97" s="153"/>
      <c r="T97" s="148"/>
      <c r="U97" s="141"/>
      <c r="V97" s="164"/>
    </row>
    <row r="98" spans="1:22" s="1" customFormat="1" ht="12.75" customHeight="1">
      <c r="A98" s="164"/>
      <c r="B98" s="137"/>
      <c r="C98" s="136"/>
      <c r="D98" s="152"/>
      <c r="E98" s="136"/>
      <c r="F98" s="155"/>
      <c r="G98" s="136"/>
      <c r="H98" s="136"/>
      <c r="I98" s="147"/>
      <c r="J98" s="136"/>
      <c r="K98" s="136"/>
      <c r="L98" s="147"/>
      <c r="M98" s="136"/>
      <c r="N98" s="136"/>
      <c r="O98" s="147"/>
      <c r="P98" s="153"/>
      <c r="Q98" s="153"/>
      <c r="R98" s="153"/>
      <c r="S98" s="153"/>
      <c r="T98" s="148"/>
      <c r="U98" s="141"/>
      <c r="V98" s="164"/>
    </row>
    <row r="99" spans="1:22" s="1" customFormat="1" ht="12.75" customHeight="1">
      <c r="A99" s="164"/>
      <c r="B99" s="137"/>
      <c r="C99" s="136"/>
      <c r="D99" s="152"/>
      <c r="E99" s="136"/>
      <c r="F99" s="155"/>
      <c r="G99" s="136"/>
      <c r="H99" s="136"/>
      <c r="I99" s="147"/>
      <c r="J99" s="136"/>
      <c r="K99" s="136"/>
      <c r="L99" s="147"/>
      <c r="M99" s="136"/>
      <c r="N99" s="136"/>
      <c r="O99" s="147"/>
      <c r="P99" s="153"/>
      <c r="Q99" s="153"/>
      <c r="R99" s="153"/>
      <c r="S99" s="153"/>
      <c r="T99" s="148"/>
      <c r="U99" s="141"/>
      <c r="V99" s="164"/>
    </row>
    <row r="100" spans="1:22" s="1" customFormat="1" ht="12.75" customHeight="1">
      <c r="A100" s="164"/>
      <c r="B100" s="137"/>
      <c r="C100" s="136"/>
      <c r="D100" s="152"/>
      <c r="E100" s="136"/>
      <c r="F100" s="155"/>
      <c r="G100" s="136"/>
      <c r="H100" s="136"/>
      <c r="I100" s="147"/>
      <c r="J100" s="136"/>
      <c r="K100" s="136"/>
      <c r="L100" s="147"/>
      <c r="M100" s="136"/>
      <c r="N100" s="136"/>
      <c r="O100" s="147"/>
      <c r="P100" s="153"/>
      <c r="Q100" s="153"/>
      <c r="R100" s="153"/>
      <c r="S100" s="153"/>
      <c r="T100" s="148"/>
      <c r="U100" s="151"/>
      <c r="V100" s="164"/>
    </row>
    <row r="101" spans="1:22" s="1" customFormat="1" ht="12.75" customHeight="1">
      <c r="A101" s="164"/>
      <c r="B101" s="137"/>
      <c r="C101" s="136"/>
      <c r="D101" s="152"/>
      <c r="E101" s="136"/>
      <c r="F101" s="155"/>
      <c r="G101" s="136"/>
      <c r="H101" s="136"/>
      <c r="I101" s="147"/>
      <c r="J101" s="136"/>
      <c r="K101" s="136"/>
      <c r="L101" s="147"/>
      <c r="M101" s="136"/>
      <c r="N101" s="136"/>
      <c r="O101" s="147"/>
      <c r="P101" s="153"/>
      <c r="Q101" s="153"/>
      <c r="R101" s="153"/>
      <c r="S101" s="153"/>
      <c r="T101" s="148"/>
      <c r="U101" s="151"/>
      <c r="V101" s="164"/>
    </row>
    <row r="102" spans="1:22" s="1" customFormat="1" ht="12.75" customHeight="1">
      <c r="A102" s="164"/>
      <c r="B102" s="137"/>
      <c r="C102" s="136"/>
      <c r="D102" s="152"/>
      <c r="E102" s="136"/>
      <c r="F102" s="155"/>
      <c r="G102" s="136"/>
      <c r="H102" s="136"/>
      <c r="I102" s="147"/>
      <c r="J102" s="136"/>
      <c r="K102" s="136"/>
      <c r="L102" s="147"/>
      <c r="M102" s="136"/>
      <c r="N102" s="136"/>
      <c r="O102" s="147"/>
      <c r="P102" s="153"/>
      <c r="Q102" s="153"/>
      <c r="R102" s="153"/>
      <c r="S102" s="153"/>
      <c r="T102" s="148"/>
      <c r="U102" s="151"/>
      <c r="V102" s="164"/>
    </row>
    <row r="103" spans="1:22" s="1" customFormat="1" ht="12.75" customHeight="1">
      <c r="A103" s="164"/>
      <c r="B103" s="137"/>
      <c r="C103" s="135"/>
      <c r="D103" s="152"/>
      <c r="E103" s="153"/>
      <c r="F103" s="153"/>
      <c r="G103" s="136"/>
      <c r="H103" s="154"/>
      <c r="I103" s="140"/>
      <c r="J103" s="136"/>
      <c r="K103" s="154"/>
      <c r="L103" s="140"/>
      <c r="M103" s="136"/>
      <c r="N103" s="154"/>
      <c r="O103" s="140"/>
      <c r="P103" s="154"/>
      <c r="Q103" s="163"/>
      <c r="R103" s="153"/>
      <c r="S103" s="153"/>
      <c r="T103" s="148"/>
      <c r="U103" s="140"/>
      <c r="V103" s="164"/>
    </row>
    <row r="104" spans="1:22" s="1" customFormat="1" ht="12.75" customHeight="1">
      <c r="A104" s="164"/>
      <c r="B104" s="137"/>
      <c r="C104" s="135"/>
      <c r="D104" s="150"/>
      <c r="E104" s="135"/>
      <c r="F104" s="135"/>
      <c r="G104" s="136"/>
      <c r="H104" s="136"/>
      <c r="I104" s="140"/>
      <c r="J104" s="136"/>
      <c r="K104" s="136"/>
      <c r="L104" s="140"/>
      <c r="M104" s="136"/>
      <c r="N104" s="136"/>
      <c r="O104" s="140"/>
      <c r="P104" s="153"/>
      <c r="Q104" s="153"/>
      <c r="R104" s="153"/>
      <c r="S104" s="136"/>
      <c r="T104" s="166"/>
      <c r="U104" s="140"/>
      <c r="V104" s="164"/>
    </row>
    <row r="105" spans="1:22" s="1" customFormat="1" ht="12.75" customHeight="1">
      <c r="A105" s="164"/>
      <c r="B105" s="137"/>
      <c r="C105" s="137"/>
      <c r="D105" s="138"/>
      <c r="E105" s="137"/>
      <c r="F105" s="139"/>
      <c r="G105" s="137"/>
      <c r="H105" s="137"/>
      <c r="I105" s="140"/>
      <c r="J105" s="137"/>
      <c r="K105" s="137"/>
      <c r="L105" s="140"/>
      <c r="M105" s="137"/>
      <c r="N105" s="137"/>
      <c r="O105" s="140"/>
      <c r="P105" s="140"/>
      <c r="Q105" s="140"/>
      <c r="R105" s="137"/>
      <c r="S105" s="137"/>
      <c r="T105" s="139"/>
      <c r="U105" s="141"/>
      <c r="V105" s="164"/>
    </row>
    <row r="106" spans="1:22" s="1" customFormat="1" ht="12.75" customHeight="1">
      <c r="A106" s="164"/>
      <c r="B106" s="137"/>
      <c r="C106" s="143"/>
      <c r="D106" s="144"/>
      <c r="E106" s="143"/>
      <c r="F106" s="143"/>
      <c r="G106" s="146"/>
      <c r="H106" s="146"/>
      <c r="I106" s="147"/>
      <c r="J106" s="146"/>
      <c r="K106" s="146"/>
      <c r="L106" s="147"/>
      <c r="M106" s="146"/>
      <c r="N106" s="146"/>
      <c r="O106" s="147"/>
      <c r="P106" s="153"/>
      <c r="Q106" s="153"/>
      <c r="R106" s="153"/>
      <c r="S106" s="153"/>
      <c r="T106" s="148"/>
      <c r="U106" s="141"/>
      <c r="V106" s="164"/>
    </row>
    <row r="107" spans="1:22" s="1" customFormat="1" ht="12.75" customHeight="1">
      <c r="A107" s="164"/>
      <c r="B107" s="137"/>
      <c r="C107" s="143"/>
      <c r="D107" s="144"/>
      <c r="E107" s="143"/>
      <c r="F107" s="143"/>
      <c r="G107" s="136"/>
      <c r="H107" s="136"/>
      <c r="I107" s="147"/>
      <c r="J107" s="136"/>
      <c r="K107" s="136"/>
      <c r="L107" s="147"/>
      <c r="M107" s="136"/>
      <c r="N107" s="136"/>
      <c r="O107" s="147"/>
      <c r="P107" s="153"/>
      <c r="Q107" s="153"/>
      <c r="R107" s="153"/>
      <c r="S107" s="153"/>
      <c r="T107" s="148"/>
      <c r="U107" s="141"/>
      <c r="V107" s="164"/>
    </row>
    <row r="108" spans="1:22" s="1" customFormat="1" ht="12.75" customHeight="1">
      <c r="A108" s="164"/>
      <c r="B108" s="137"/>
      <c r="C108" s="143"/>
      <c r="D108" s="144"/>
      <c r="E108" s="143"/>
      <c r="F108" s="143"/>
      <c r="G108" s="136"/>
      <c r="H108" s="136"/>
      <c r="I108" s="147"/>
      <c r="J108" s="136"/>
      <c r="K108" s="136"/>
      <c r="L108" s="147"/>
      <c r="M108" s="136"/>
      <c r="N108" s="136"/>
      <c r="O108" s="147"/>
      <c r="P108" s="153"/>
      <c r="Q108" s="153"/>
      <c r="R108" s="153"/>
      <c r="S108" s="153"/>
      <c r="T108" s="148"/>
      <c r="U108" s="141"/>
      <c r="V108" s="164"/>
    </row>
    <row r="109" spans="1:22" s="1" customFormat="1" ht="12.75" customHeight="1">
      <c r="A109" s="164"/>
      <c r="B109" s="137"/>
      <c r="C109" s="143"/>
      <c r="D109" s="144"/>
      <c r="E109" s="143"/>
      <c r="F109" s="143"/>
      <c r="G109" s="136"/>
      <c r="H109" s="136"/>
      <c r="I109" s="147"/>
      <c r="J109" s="136"/>
      <c r="K109" s="136"/>
      <c r="L109" s="147"/>
      <c r="M109" s="136"/>
      <c r="N109" s="136"/>
      <c r="O109" s="147"/>
      <c r="P109" s="153"/>
      <c r="Q109" s="153"/>
      <c r="R109" s="153"/>
      <c r="S109" s="153"/>
      <c r="T109" s="148"/>
      <c r="U109" s="141"/>
      <c r="V109" s="164"/>
    </row>
    <row r="110" spans="1:22" s="1" customFormat="1" ht="12.75" customHeight="1">
      <c r="A110" s="164"/>
      <c r="B110" s="137"/>
      <c r="C110" s="143"/>
      <c r="D110" s="144"/>
      <c r="E110" s="143"/>
      <c r="F110" s="143"/>
      <c r="G110" s="136"/>
      <c r="H110" s="136"/>
      <c r="I110" s="147"/>
      <c r="J110" s="136"/>
      <c r="K110" s="136"/>
      <c r="L110" s="147"/>
      <c r="M110" s="136"/>
      <c r="N110" s="136"/>
      <c r="O110" s="147"/>
      <c r="P110" s="153"/>
      <c r="Q110" s="153"/>
      <c r="R110" s="153"/>
      <c r="S110" s="153"/>
      <c r="T110" s="148"/>
      <c r="U110" s="141"/>
      <c r="V110" s="164"/>
    </row>
    <row r="111" spans="1:22" s="1" customFormat="1" ht="12.75" customHeight="1">
      <c r="A111" s="164"/>
      <c r="B111" s="137"/>
      <c r="C111" s="136"/>
      <c r="D111" s="165"/>
      <c r="E111" s="136"/>
      <c r="F111" s="155"/>
      <c r="G111" s="136"/>
      <c r="H111" s="136"/>
      <c r="I111" s="147"/>
      <c r="J111" s="136"/>
      <c r="K111" s="136"/>
      <c r="L111" s="147"/>
      <c r="M111" s="136"/>
      <c r="N111" s="136"/>
      <c r="O111" s="147"/>
      <c r="P111" s="153"/>
      <c r="Q111" s="153"/>
      <c r="R111" s="153"/>
      <c r="S111" s="153"/>
      <c r="T111" s="148"/>
      <c r="U111" s="141"/>
      <c r="V111" s="164"/>
    </row>
    <row r="112" spans="1:22" s="1" customFormat="1" ht="12.75" customHeight="1">
      <c r="A112" s="164"/>
      <c r="B112" s="137"/>
      <c r="C112" s="135"/>
      <c r="D112" s="152"/>
      <c r="E112" s="153"/>
      <c r="F112" s="153"/>
      <c r="G112" s="136"/>
      <c r="H112" s="154"/>
      <c r="I112" s="140"/>
      <c r="J112" s="136"/>
      <c r="K112" s="154"/>
      <c r="L112" s="140"/>
      <c r="M112" s="136"/>
      <c r="N112" s="154"/>
      <c r="O112" s="140"/>
      <c r="P112" s="154"/>
      <c r="Q112" s="163"/>
      <c r="R112" s="153"/>
      <c r="S112" s="153"/>
      <c r="T112" s="135"/>
      <c r="U112" s="140"/>
      <c r="V112" s="164"/>
    </row>
    <row r="113" spans="1:22" s="1" customFormat="1" ht="12.75" customHeight="1">
      <c r="A113" s="164"/>
      <c r="B113" s="137"/>
      <c r="C113" s="135"/>
      <c r="D113" s="150"/>
      <c r="E113" s="135"/>
      <c r="F113" s="135"/>
      <c r="G113" s="136"/>
      <c r="H113" s="136"/>
      <c r="I113" s="140"/>
      <c r="J113" s="136"/>
      <c r="K113" s="136"/>
      <c r="L113" s="147"/>
      <c r="M113" s="136"/>
      <c r="N113" s="136"/>
      <c r="O113" s="140"/>
      <c r="P113" s="153"/>
      <c r="Q113" s="153"/>
      <c r="R113" s="153"/>
      <c r="S113" s="136"/>
      <c r="T113" s="166"/>
      <c r="U113" s="140"/>
      <c r="V113" s="164"/>
    </row>
    <row r="114" spans="1:22" s="1" customFormat="1" ht="12.75" customHeight="1">
      <c r="A114" s="164"/>
      <c r="B114" s="137"/>
      <c r="C114" s="137"/>
      <c r="D114" s="138"/>
      <c r="E114" s="137"/>
      <c r="F114" s="139"/>
      <c r="G114" s="137"/>
      <c r="H114" s="137"/>
      <c r="I114" s="140"/>
      <c r="J114" s="137"/>
      <c r="K114" s="137"/>
      <c r="L114" s="140"/>
      <c r="M114" s="137"/>
      <c r="N114" s="137"/>
      <c r="O114" s="140"/>
      <c r="P114" s="140"/>
      <c r="Q114" s="140"/>
      <c r="R114" s="137"/>
      <c r="S114" s="137"/>
      <c r="T114" s="139"/>
      <c r="U114" s="141"/>
      <c r="V114" s="164"/>
    </row>
    <row r="115" spans="1:22" s="1" customFormat="1" ht="12.75" customHeight="1">
      <c r="A115" s="164"/>
      <c r="B115" s="137"/>
      <c r="C115" s="143"/>
      <c r="D115" s="144"/>
      <c r="E115" s="143"/>
      <c r="F115" s="143"/>
      <c r="G115" s="146"/>
      <c r="H115" s="146"/>
      <c r="I115" s="147"/>
      <c r="J115" s="146"/>
      <c r="K115" s="146"/>
      <c r="L115" s="147"/>
      <c r="M115" s="146"/>
      <c r="N115" s="146"/>
      <c r="O115" s="147"/>
      <c r="P115" s="153"/>
      <c r="Q115" s="153"/>
      <c r="R115" s="153"/>
      <c r="S115" s="153"/>
      <c r="T115" s="148"/>
      <c r="U115" s="141"/>
      <c r="V115" s="164"/>
    </row>
    <row r="116" spans="1:22" s="1" customFormat="1" ht="12.75" customHeight="1">
      <c r="A116" s="164"/>
      <c r="B116" s="137"/>
      <c r="C116" s="143"/>
      <c r="D116" s="144"/>
      <c r="E116" s="143"/>
      <c r="F116" s="143"/>
      <c r="G116" s="136"/>
      <c r="H116" s="136"/>
      <c r="I116" s="147"/>
      <c r="J116" s="136"/>
      <c r="K116" s="136"/>
      <c r="L116" s="147"/>
      <c r="M116" s="136"/>
      <c r="N116" s="136"/>
      <c r="O116" s="147"/>
      <c r="P116" s="153"/>
      <c r="Q116" s="153"/>
      <c r="R116" s="153"/>
      <c r="S116" s="153"/>
      <c r="T116" s="148"/>
      <c r="U116" s="141"/>
      <c r="V116" s="164"/>
    </row>
    <row r="117" spans="1:22" s="1" customFormat="1" ht="12.75" customHeight="1">
      <c r="A117" s="164"/>
      <c r="B117" s="137"/>
      <c r="C117" s="143"/>
      <c r="D117" s="144"/>
      <c r="E117" s="143"/>
      <c r="F117" s="143"/>
      <c r="G117" s="136"/>
      <c r="H117" s="136"/>
      <c r="I117" s="147"/>
      <c r="J117" s="136"/>
      <c r="K117" s="136"/>
      <c r="L117" s="147"/>
      <c r="M117" s="136"/>
      <c r="N117" s="136"/>
      <c r="O117" s="147"/>
      <c r="P117" s="153"/>
      <c r="Q117" s="153"/>
      <c r="R117" s="153"/>
      <c r="S117" s="153"/>
      <c r="T117" s="148"/>
      <c r="U117" s="141"/>
      <c r="V117" s="164"/>
    </row>
    <row r="118" spans="1:22" s="1" customFormat="1" ht="12.75" customHeight="1">
      <c r="A118" s="164"/>
      <c r="B118" s="137"/>
      <c r="C118" s="136"/>
      <c r="D118" s="152"/>
      <c r="E118" s="136"/>
      <c r="F118" s="155"/>
      <c r="G118" s="136"/>
      <c r="H118" s="136"/>
      <c r="I118" s="147"/>
      <c r="J118" s="136"/>
      <c r="K118" s="136"/>
      <c r="L118" s="147"/>
      <c r="M118" s="136"/>
      <c r="N118" s="136"/>
      <c r="O118" s="147"/>
      <c r="P118" s="153"/>
      <c r="Q118" s="153"/>
      <c r="R118" s="153"/>
      <c r="S118" s="153"/>
      <c r="T118" s="148"/>
      <c r="U118" s="141"/>
      <c r="V118" s="164"/>
    </row>
    <row r="119" spans="1:22" s="1" customFormat="1" ht="12.75" customHeight="1">
      <c r="A119" s="164"/>
      <c r="B119" s="137"/>
      <c r="C119" s="143"/>
      <c r="D119" s="144"/>
      <c r="E119" s="143"/>
      <c r="F119" s="143"/>
      <c r="G119" s="136"/>
      <c r="H119" s="136"/>
      <c r="I119" s="147"/>
      <c r="J119" s="136"/>
      <c r="K119" s="136"/>
      <c r="L119" s="147"/>
      <c r="M119" s="136"/>
      <c r="N119" s="136"/>
      <c r="O119" s="147"/>
      <c r="P119" s="153"/>
      <c r="Q119" s="153"/>
      <c r="R119" s="153"/>
      <c r="S119" s="153"/>
      <c r="T119" s="148"/>
      <c r="U119" s="141"/>
      <c r="V119" s="164"/>
    </row>
    <row r="120" spans="1:22" s="1" customFormat="1" ht="12.75" customHeight="1">
      <c r="A120" s="164"/>
      <c r="B120" s="137"/>
      <c r="C120" s="136"/>
      <c r="D120" s="152"/>
      <c r="E120" s="136"/>
      <c r="F120" s="155"/>
      <c r="G120" s="136"/>
      <c r="H120" s="136"/>
      <c r="I120" s="147"/>
      <c r="J120" s="136"/>
      <c r="K120" s="136"/>
      <c r="L120" s="147"/>
      <c r="M120" s="136"/>
      <c r="N120" s="136"/>
      <c r="O120" s="147"/>
      <c r="P120" s="153"/>
      <c r="Q120" s="153"/>
      <c r="R120" s="153"/>
      <c r="S120" s="153"/>
      <c r="T120" s="148"/>
      <c r="U120" s="151"/>
      <c r="V120" s="164"/>
    </row>
    <row r="121" spans="1:22" s="1" customFormat="1" ht="12">
      <c r="A121" s="164"/>
      <c r="B121" s="137"/>
      <c r="C121" s="135"/>
      <c r="D121" s="152"/>
      <c r="E121" s="153"/>
      <c r="F121" s="153"/>
      <c r="G121" s="136"/>
      <c r="H121" s="154"/>
      <c r="I121" s="140"/>
      <c r="J121" s="136"/>
      <c r="K121" s="154"/>
      <c r="L121" s="140"/>
      <c r="M121" s="136"/>
      <c r="N121" s="154"/>
      <c r="O121" s="140"/>
      <c r="P121" s="154"/>
      <c r="Q121" s="163"/>
      <c r="R121" s="153"/>
      <c r="S121" s="153"/>
      <c r="T121" s="148"/>
      <c r="U121" s="140"/>
      <c r="V121" s="164"/>
    </row>
    <row r="122" spans="1:22" s="1" customFormat="1" ht="12">
      <c r="A122" s="164"/>
      <c r="B122" s="137"/>
      <c r="C122" s="135"/>
      <c r="D122" s="150"/>
      <c r="E122" s="135"/>
      <c r="F122" s="135"/>
      <c r="G122" s="136"/>
      <c r="H122" s="136"/>
      <c r="I122" s="140"/>
      <c r="J122" s="136"/>
      <c r="K122" s="136"/>
      <c r="L122" s="140"/>
      <c r="M122" s="136"/>
      <c r="N122" s="136"/>
      <c r="O122" s="140"/>
      <c r="P122" s="153"/>
      <c r="Q122" s="153"/>
      <c r="R122" s="153"/>
      <c r="S122" s="136"/>
      <c r="T122" s="166"/>
      <c r="U122" s="140"/>
      <c r="V122" s="164"/>
    </row>
    <row r="123" spans="1:22" ht="12">
      <c r="A123" s="135"/>
      <c r="B123" s="136"/>
      <c r="C123" s="135"/>
      <c r="D123" s="135"/>
      <c r="E123" s="135"/>
      <c r="F123" s="135"/>
      <c r="G123" s="135"/>
      <c r="H123" s="135"/>
      <c r="I123" s="156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  <c r="U123" s="135"/>
      <c r="V123" s="135"/>
    </row>
    <row r="124" spans="1:22" ht="12">
      <c r="A124" s="135"/>
      <c r="B124" s="136"/>
      <c r="C124" s="135"/>
      <c r="D124" s="135"/>
      <c r="E124" s="135"/>
      <c r="F124" s="135"/>
      <c r="G124" s="135"/>
      <c r="H124" s="135"/>
      <c r="I124" s="156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135"/>
      <c r="V124" s="135"/>
    </row>
    <row r="125" spans="1:22" ht="12">
      <c r="A125" s="135"/>
      <c r="B125" s="136"/>
      <c r="C125" s="135"/>
      <c r="D125" s="135"/>
      <c r="E125" s="135"/>
      <c r="F125" s="135"/>
      <c r="G125" s="135"/>
      <c r="H125" s="135"/>
      <c r="I125" s="156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135"/>
      <c r="V125" s="135"/>
    </row>
  </sheetData>
  <sheetProtection/>
  <printOptions horizontalCentered="1"/>
  <pageMargins left="0.2362204724409449" right="0.2362204724409449" top="0.1968503937007874" bottom="0" header="0.31496062992125984" footer="0.31496062992125984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7"/>
  <sheetViews>
    <sheetView zoomScalePageLayoutView="0" workbookViewId="0" topLeftCell="A1">
      <selection activeCell="A1" sqref="A1:IV38"/>
    </sheetView>
  </sheetViews>
  <sheetFormatPr defaultColWidth="9.140625" defaultRowHeight="12.75"/>
  <cols>
    <col min="1" max="1" width="5.57421875" style="131" customWidth="1"/>
    <col min="2" max="2" width="9.28125" style="37" customWidth="1"/>
    <col min="3" max="3" width="17.8515625" style="37" customWidth="1"/>
    <col min="4" max="4" width="8.28125" style="37" customWidth="1"/>
    <col min="5" max="5" width="6.28125" style="37" customWidth="1"/>
    <col min="6" max="7" width="5.7109375" style="37" customWidth="1"/>
    <col min="8" max="8" width="6.7109375" style="68" customWidth="1"/>
    <col min="9" max="10" width="5.7109375" style="37" customWidth="1"/>
    <col min="11" max="11" width="6.7109375" style="68" customWidth="1"/>
    <col min="12" max="13" width="5.7109375" style="37" customWidth="1"/>
    <col min="14" max="14" width="6.7109375" style="68" customWidth="1"/>
    <col min="15" max="15" width="5.421875" style="37" customWidth="1"/>
    <col min="16" max="16" width="5.7109375" style="37" customWidth="1"/>
    <col min="17" max="17" width="5.8515625" style="37" customWidth="1"/>
    <col min="18" max="18" width="6.140625" style="37" customWidth="1"/>
    <col min="19" max="19" width="7.7109375" style="37" customWidth="1"/>
    <col min="20" max="20" width="7.00390625" style="68" customWidth="1"/>
    <col min="21" max="16384" width="9.140625" style="37" customWidth="1"/>
  </cols>
  <sheetData>
    <row r="1" spans="1:20" ht="18" customHeight="1" thickBot="1">
      <c r="A1" s="172" t="s">
        <v>61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4"/>
    </row>
    <row r="2" spans="1:20" ht="12.75" customHeight="1" thickBot="1">
      <c r="A2" s="132"/>
      <c r="B2" s="19" t="s">
        <v>0</v>
      </c>
      <c r="C2" s="20" t="s">
        <v>38</v>
      </c>
      <c r="D2" s="38" t="s">
        <v>1</v>
      </c>
      <c r="E2" s="39" t="s">
        <v>9</v>
      </c>
      <c r="F2" s="38" t="s">
        <v>2</v>
      </c>
      <c r="G2" s="38" t="s">
        <v>3</v>
      </c>
      <c r="H2" s="40" t="s">
        <v>4</v>
      </c>
      <c r="I2" s="38" t="s">
        <v>5</v>
      </c>
      <c r="J2" s="38" t="s">
        <v>3</v>
      </c>
      <c r="K2" s="40" t="s">
        <v>4</v>
      </c>
      <c r="L2" s="38" t="s">
        <v>5</v>
      </c>
      <c r="M2" s="38" t="s">
        <v>3</v>
      </c>
      <c r="N2" s="40" t="s">
        <v>4</v>
      </c>
      <c r="O2" s="41" t="s">
        <v>10</v>
      </c>
      <c r="P2" s="41" t="s">
        <v>12</v>
      </c>
      <c r="Q2" s="38" t="s">
        <v>8</v>
      </c>
      <c r="R2" s="38" t="s">
        <v>3</v>
      </c>
      <c r="S2" s="39" t="s">
        <v>9</v>
      </c>
      <c r="T2" s="42"/>
    </row>
    <row r="3" spans="1:20" ht="12.75" customHeight="1">
      <c r="A3" s="133">
        <v>1</v>
      </c>
      <c r="B3" s="120">
        <v>212471</v>
      </c>
      <c r="C3" s="72" t="s">
        <v>43</v>
      </c>
      <c r="D3" s="36">
        <v>120</v>
      </c>
      <c r="E3" s="89">
        <v>4</v>
      </c>
      <c r="F3" s="43">
        <v>20</v>
      </c>
      <c r="G3" s="43">
        <v>120</v>
      </c>
      <c r="H3" s="44">
        <f aca="true" t="shared" si="0" ref="H3:H8">IF($D3&gt;0,(TRUNC(G3/$D3*10)),0)</f>
        <v>10</v>
      </c>
      <c r="I3" s="43">
        <v>29</v>
      </c>
      <c r="J3" s="43">
        <v>120</v>
      </c>
      <c r="K3" s="44">
        <f aca="true" t="shared" si="1" ref="K3:K8">IF($D3&gt;0,(TRUNC(J3/$D3*10)),0)</f>
        <v>10</v>
      </c>
      <c r="L3" s="43">
        <v>16</v>
      </c>
      <c r="M3" s="43">
        <v>120</v>
      </c>
      <c r="N3" s="44">
        <f aca="true" t="shared" si="2" ref="N3:N8">IF($D3&gt;0,(TRUNC(M3/$D3*10)),0)</f>
        <v>10</v>
      </c>
      <c r="O3" s="45">
        <f aca="true" t="shared" si="3" ref="O3:O8">(COUNTIF(F3:N3,"&gt;0"))/3</f>
        <v>3</v>
      </c>
      <c r="P3" s="45">
        <f aca="true" t="shared" si="4" ref="P3:P8">O3*$D3</f>
        <v>360</v>
      </c>
      <c r="Q3" s="45">
        <f aca="true" t="shared" si="5" ref="Q3:R6">SUM(F3,I3,L3)</f>
        <v>65</v>
      </c>
      <c r="R3" s="45">
        <f t="shared" si="5"/>
        <v>360</v>
      </c>
      <c r="S3" s="46">
        <f aca="true" t="shared" si="6" ref="S3:S8">IF(Q3&gt;0,R3/Q3,0)</f>
        <v>5.538461538461538</v>
      </c>
      <c r="T3" s="47"/>
    </row>
    <row r="4" spans="1:20" ht="12.75" customHeight="1">
      <c r="A4" s="133"/>
      <c r="B4" s="121">
        <v>154789</v>
      </c>
      <c r="C4" s="93" t="s">
        <v>44</v>
      </c>
      <c r="D4" s="35">
        <v>65</v>
      </c>
      <c r="E4" s="90">
        <v>1.93</v>
      </c>
      <c r="F4" s="28">
        <v>27</v>
      </c>
      <c r="G4" s="28">
        <v>65</v>
      </c>
      <c r="H4" s="44">
        <f t="shared" si="0"/>
        <v>10</v>
      </c>
      <c r="I4" s="28">
        <v>23</v>
      </c>
      <c r="J4" s="28">
        <v>63</v>
      </c>
      <c r="K4" s="44">
        <f t="shared" si="1"/>
        <v>9</v>
      </c>
      <c r="L4" s="28">
        <v>29</v>
      </c>
      <c r="M4" s="28">
        <v>45</v>
      </c>
      <c r="N4" s="44">
        <f t="shared" si="2"/>
        <v>6</v>
      </c>
      <c r="O4" s="48">
        <f t="shared" si="3"/>
        <v>3</v>
      </c>
      <c r="P4" s="45">
        <f t="shared" si="4"/>
        <v>195</v>
      </c>
      <c r="Q4" s="48">
        <f t="shared" si="5"/>
        <v>79</v>
      </c>
      <c r="R4" s="48">
        <f t="shared" si="5"/>
        <v>173</v>
      </c>
      <c r="S4" s="49">
        <f t="shared" si="6"/>
        <v>2.189873417721519</v>
      </c>
      <c r="T4" s="50"/>
    </row>
    <row r="5" spans="1:20" ht="12.75" customHeight="1">
      <c r="A5" s="133"/>
      <c r="B5" s="122">
        <v>179234</v>
      </c>
      <c r="C5" s="94" t="s">
        <v>45</v>
      </c>
      <c r="D5" s="35">
        <v>40</v>
      </c>
      <c r="E5" s="90">
        <v>1.12</v>
      </c>
      <c r="F5" s="28">
        <v>34</v>
      </c>
      <c r="G5" s="28">
        <v>37</v>
      </c>
      <c r="H5" s="44">
        <f t="shared" si="0"/>
        <v>9</v>
      </c>
      <c r="I5" s="28">
        <v>23</v>
      </c>
      <c r="J5" s="28">
        <v>40</v>
      </c>
      <c r="K5" s="44">
        <f t="shared" si="1"/>
        <v>10</v>
      </c>
      <c r="L5" s="28">
        <v>46</v>
      </c>
      <c r="M5" s="28">
        <v>40</v>
      </c>
      <c r="N5" s="44">
        <f t="shared" si="2"/>
        <v>10</v>
      </c>
      <c r="O5" s="48">
        <f t="shared" si="3"/>
        <v>3</v>
      </c>
      <c r="P5" s="45">
        <f t="shared" si="4"/>
        <v>120</v>
      </c>
      <c r="Q5" s="48">
        <f t="shared" si="5"/>
        <v>103</v>
      </c>
      <c r="R5" s="48">
        <f t="shared" si="5"/>
        <v>117</v>
      </c>
      <c r="S5" s="49">
        <f t="shared" si="6"/>
        <v>1.1359223300970873</v>
      </c>
      <c r="T5" s="50"/>
    </row>
    <row r="6" spans="1:20" ht="12.75" customHeight="1">
      <c r="A6" s="133"/>
      <c r="B6" s="122">
        <v>213631</v>
      </c>
      <c r="C6" s="94" t="s">
        <v>62</v>
      </c>
      <c r="D6" s="35">
        <v>35</v>
      </c>
      <c r="E6" s="90">
        <v>0.87</v>
      </c>
      <c r="F6" s="28">
        <v>41</v>
      </c>
      <c r="G6" s="28">
        <v>35</v>
      </c>
      <c r="H6" s="44">
        <f t="shared" si="0"/>
        <v>10</v>
      </c>
      <c r="I6" s="28">
        <v>25</v>
      </c>
      <c r="J6" s="28">
        <v>34</v>
      </c>
      <c r="K6" s="44">
        <f t="shared" si="1"/>
        <v>9</v>
      </c>
      <c r="L6" s="28">
        <v>40</v>
      </c>
      <c r="M6" s="28">
        <v>35</v>
      </c>
      <c r="N6" s="44">
        <f t="shared" si="2"/>
        <v>10</v>
      </c>
      <c r="O6" s="48">
        <f t="shared" si="3"/>
        <v>3</v>
      </c>
      <c r="P6" s="45">
        <f t="shared" si="4"/>
        <v>105</v>
      </c>
      <c r="Q6" s="48">
        <f t="shared" si="5"/>
        <v>106</v>
      </c>
      <c r="R6" s="48">
        <f t="shared" si="5"/>
        <v>104</v>
      </c>
      <c r="S6" s="49">
        <f t="shared" si="6"/>
        <v>0.9811320754716981</v>
      </c>
      <c r="T6" s="50"/>
    </row>
    <row r="7" spans="1:20" ht="12.75" customHeight="1">
      <c r="A7" s="133"/>
      <c r="B7" s="122"/>
      <c r="C7" s="94"/>
      <c r="D7" s="35"/>
      <c r="E7" s="90"/>
      <c r="F7" s="28"/>
      <c r="G7" s="28"/>
      <c r="H7" s="44">
        <f t="shared" si="0"/>
        <v>0</v>
      </c>
      <c r="I7" s="28"/>
      <c r="J7" s="28"/>
      <c r="K7" s="44">
        <f t="shared" si="1"/>
        <v>0</v>
      </c>
      <c r="L7" s="28"/>
      <c r="M7" s="28"/>
      <c r="N7" s="44">
        <f t="shared" si="2"/>
        <v>0</v>
      </c>
      <c r="O7" s="48">
        <f t="shared" si="3"/>
        <v>0</v>
      </c>
      <c r="P7" s="45">
        <f t="shared" si="4"/>
        <v>0</v>
      </c>
      <c r="Q7" s="48">
        <f>SUM(F7,I7,L7)</f>
        <v>0</v>
      </c>
      <c r="R7" s="48">
        <f>SUM(G7,J7,M7)</f>
        <v>0</v>
      </c>
      <c r="S7" s="49">
        <f t="shared" si="6"/>
        <v>0</v>
      </c>
      <c r="T7" s="50"/>
    </row>
    <row r="8" spans="1:20" ht="12.75" customHeight="1">
      <c r="A8" s="133"/>
      <c r="B8" s="123"/>
      <c r="C8" s="71"/>
      <c r="D8" s="28"/>
      <c r="E8" s="63"/>
      <c r="F8" s="28"/>
      <c r="G8" s="28"/>
      <c r="H8" s="44">
        <f t="shared" si="0"/>
        <v>0</v>
      </c>
      <c r="I8" s="28"/>
      <c r="J8" s="28"/>
      <c r="K8" s="44">
        <f t="shared" si="1"/>
        <v>0</v>
      </c>
      <c r="L8" s="28"/>
      <c r="M8" s="28"/>
      <c r="N8" s="44">
        <f t="shared" si="2"/>
        <v>0</v>
      </c>
      <c r="O8" s="48">
        <f t="shared" si="3"/>
        <v>0</v>
      </c>
      <c r="P8" s="45">
        <f t="shared" si="4"/>
        <v>0</v>
      </c>
      <c r="Q8" s="48">
        <f>SUM(F8,I8,L8)</f>
        <v>0</v>
      </c>
      <c r="R8" s="48">
        <f>SUM(G8,J8,M8)</f>
        <v>0</v>
      </c>
      <c r="S8" s="49">
        <f t="shared" si="6"/>
        <v>0</v>
      </c>
      <c r="T8" s="65"/>
    </row>
    <row r="9" spans="1:20" ht="12.75" customHeight="1" thickBot="1">
      <c r="A9" s="133"/>
      <c r="B9" s="22"/>
      <c r="C9" s="21" t="s">
        <v>6</v>
      </c>
      <c r="D9" s="48"/>
      <c r="E9" s="48"/>
      <c r="F9" s="28"/>
      <c r="G9" s="52">
        <f>SUM(G3:G8)</f>
        <v>257</v>
      </c>
      <c r="H9" s="53">
        <f>IF(G9&gt;0,TRUNC(G9/SUM(IF(G3&gt;0,$D3,0),IF(G4&gt;0,$D4,0),IF(G5&gt;0,$D5,0),IF(G6&gt;0,$D6,0),IF(G7&gt;0,$D7),IF(G8&gt;0,$D8,0))*10),0)</f>
        <v>9</v>
      </c>
      <c r="I9" s="28"/>
      <c r="J9" s="52">
        <f>SUM(J3:J7)</f>
        <v>257</v>
      </c>
      <c r="K9" s="53">
        <f>IF(J9&gt;0,TRUNC(J9/SUM(IF(J3&gt;0,$D3,0),IF(J4&gt;0,$D4,0),IF(J5&gt;0,$D5,0),IF(J6&gt;0,$D6,0),IF(J7&gt;0,$D7),IF(J8&gt;0,$D8,0))*10),0)</f>
        <v>9</v>
      </c>
      <c r="L9" s="28"/>
      <c r="M9" s="52">
        <f>SUM(M3:M7)</f>
        <v>240</v>
      </c>
      <c r="N9" s="53">
        <f>IF(M9&gt;0,TRUNC(M9/SUM(IF(M3&gt;0,$D3,0),IF(M4&gt;0,$D4,0),IF(M5&gt;0,$D5,0),IF(M6&gt;0,$D6,0),IF(M7&gt;0,$D7,0))*10),0)</f>
        <v>9</v>
      </c>
      <c r="O9" s="52"/>
      <c r="P9" s="54">
        <f>SUM(P3:P7)</f>
        <v>780</v>
      </c>
      <c r="Q9" s="48">
        <f>SUM(Q3:Q7)</f>
        <v>353</v>
      </c>
      <c r="R9" s="48">
        <f>SUM(R3:R7)</f>
        <v>754</v>
      </c>
      <c r="S9" s="66"/>
      <c r="T9" s="55"/>
    </row>
    <row r="10" spans="1:20" ht="12.75" customHeight="1" thickBot="1">
      <c r="A10" s="134"/>
      <c r="B10" s="23"/>
      <c r="C10" s="24" t="s">
        <v>7</v>
      </c>
      <c r="D10" s="56"/>
      <c r="E10" s="56"/>
      <c r="F10" s="57"/>
      <c r="G10" s="57"/>
      <c r="H10" s="58">
        <f>SUM(H2:H9)</f>
        <v>48</v>
      </c>
      <c r="I10" s="57"/>
      <c r="J10" s="57"/>
      <c r="K10" s="67">
        <f>SUM(K2:K9)</f>
        <v>47</v>
      </c>
      <c r="L10" s="57"/>
      <c r="M10" s="57"/>
      <c r="N10" s="58">
        <f>SUM(N2:N9)</f>
        <v>45</v>
      </c>
      <c r="O10" s="59"/>
      <c r="P10" s="59"/>
      <c r="Q10" s="59"/>
      <c r="R10" s="57"/>
      <c r="S10" s="60">
        <f>IF(P9&gt;0,R9/P9,0)</f>
        <v>0.9666666666666667</v>
      </c>
      <c r="T10" s="61">
        <f>SUM(H10+K10+N10)</f>
        <v>140</v>
      </c>
    </row>
    <row r="11" spans="1:20" ht="12.75" customHeight="1" thickBot="1">
      <c r="A11" s="132"/>
      <c r="B11" s="4" t="s">
        <v>0</v>
      </c>
      <c r="C11" s="5" t="s">
        <v>13</v>
      </c>
      <c r="D11" s="38" t="s">
        <v>1</v>
      </c>
      <c r="E11" s="39" t="s">
        <v>9</v>
      </c>
      <c r="F11" s="38" t="s">
        <v>8</v>
      </c>
      <c r="G11" s="38" t="s">
        <v>3</v>
      </c>
      <c r="H11" s="40" t="s">
        <v>4</v>
      </c>
      <c r="I11" s="38" t="s">
        <v>8</v>
      </c>
      <c r="J11" s="38" t="s">
        <v>3</v>
      </c>
      <c r="K11" s="40" t="s">
        <v>4</v>
      </c>
      <c r="L11" s="38" t="s">
        <v>8</v>
      </c>
      <c r="M11" s="38" t="s">
        <v>3</v>
      </c>
      <c r="N11" s="40" t="s">
        <v>4</v>
      </c>
      <c r="O11" s="41" t="s">
        <v>10</v>
      </c>
      <c r="P11" s="41" t="s">
        <v>12</v>
      </c>
      <c r="Q11" s="38" t="s">
        <v>8</v>
      </c>
      <c r="R11" s="38" t="s">
        <v>3</v>
      </c>
      <c r="S11" s="39" t="s">
        <v>9</v>
      </c>
      <c r="T11" s="42" t="s">
        <v>11</v>
      </c>
    </row>
    <row r="12" spans="1:20" ht="12.75" customHeight="1">
      <c r="A12" s="133">
        <v>2</v>
      </c>
      <c r="B12" s="118">
        <v>138038</v>
      </c>
      <c r="C12" s="84" t="s">
        <v>14</v>
      </c>
      <c r="D12" s="27">
        <v>80</v>
      </c>
      <c r="E12" s="36">
        <v>2.85</v>
      </c>
      <c r="F12" s="43">
        <v>19</v>
      </c>
      <c r="G12" s="43">
        <v>70</v>
      </c>
      <c r="H12" s="44">
        <f aca="true" t="shared" si="7" ref="H12:H17">IF($D12&gt;0,(TRUNC(G12/$D12*10)),0)</f>
        <v>8</v>
      </c>
      <c r="I12" s="43">
        <v>29</v>
      </c>
      <c r="J12" s="43">
        <v>80</v>
      </c>
      <c r="K12" s="44">
        <f aca="true" t="shared" si="8" ref="K12:K17">IF($D12&gt;0,(TRUNC(J12/$D12*10)),0)</f>
        <v>10</v>
      </c>
      <c r="L12" s="43"/>
      <c r="M12" s="43"/>
      <c r="N12" s="44">
        <f aca="true" t="shared" si="9" ref="N12:N17">IF($D12&gt;0,(TRUNC(M12/$D12*10)),0)</f>
        <v>0</v>
      </c>
      <c r="O12" s="45">
        <f aca="true" t="shared" si="10" ref="O12:O17">(COUNTIF(F12:N12,"&gt;0"))/3</f>
        <v>2</v>
      </c>
      <c r="P12" s="45">
        <f aca="true" t="shared" si="11" ref="P12:P17">O12*$D12</f>
        <v>160</v>
      </c>
      <c r="Q12" s="45">
        <f aca="true" t="shared" si="12" ref="Q12:R17">SUM(F12,I12,L12)</f>
        <v>48</v>
      </c>
      <c r="R12" s="45">
        <f t="shared" si="12"/>
        <v>150</v>
      </c>
      <c r="S12" s="46">
        <f aca="true" t="shared" si="13" ref="S12:S17">IF(Q12&gt;0,R12/Q12,0)</f>
        <v>3.125</v>
      </c>
      <c r="T12" s="47"/>
    </row>
    <row r="13" spans="1:20" ht="12.75" customHeight="1">
      <c r="A13" s="133"/>
      <c r="B13" s="119">
        <v>134967</v>
      </c>
      <c r="C13" s="26" t="s">
        <v>15</v>
      </c>
      <c r="D13" s="28">
        <v>80</v>
      </c>
      <c r="E13" s="36">
        <v>2.81</v>
      </c>
      <c r="F13" s="28"/>
      <c r="G13" s="28"/>
      <c r="H13" s="44">
        <f t="shared" si="7"/>
        <v>0</v>
      </c>
      <c r="I13" s="28">
        <v>23</v>
      </c>
      <c r="J13" s="28">
        <v>80</v>
      </c>
      <c r="K13" s="44">
        <f t="shared" si="8"/>
        <v>10</v>
      </c>
      <c r="L13" s="28">
        <v>20</v>
      </c>
      <c r="M13" s="28">
        <v>80</v>
      </c>
      <c r="N13" s="44">
        <f t="shared" si="9"/>
        <v>10</v>
      </c>
      <c r="O13" s="48">
        <f t="shared" si="10"/>
        <v>2</v>
      </c>
      <c r="P13" s="45">
        <f t="shared" si="11"/>
        <v>160</v>
      </c>
      <c r="Q13" s="48">
        <f t="shared" si="12"/>
        <v>43</v>
      </c>
      <c r="R13" s="48">
        <f t="shared" si="12"/>
        <v>160</v>
      </c>
      <c r="S13" s="49">
        <f t="shared" si="13"/>
        <v>3.7209302325581395</v>
      </c>
      <c r="T13" s="50"/>
    </row>
    <row r="14" spans="1:20" ht="12.75" customHeight="1">
      <c r="A14" s="133"/>
      <c r="B14" s="119">
        <v>203177</v>
      </c>
      <c r="C14" s="26" t="s">
        <v>16</v>
      </c>
      <c r="D14" s="28">
        <v>70</v>
      </c>
      <c r="E14" s="36">
        <v>2.21</v>
      </c>
      <c r="F14" s="28">
        <v>25</v>
      </c>
      <c r="G14" s="28">
        <v>58</v>
      </c>
      <c r="H14" s="44">
        <f t="shared" si="7"/>
        <v>8</v>
      </c>
      <c r="I14" s="28"/>
      <c r="J14" s="28"/>
      <c r="K14" s="44">
        <f t="shared" si="8"/>
        <v>0</v>
      </c>
      <c r="L14" s="28">
        <v>27</v>
      </c>
      <c r="M14" s="28">
        <v>70</v>
      </c>
      <c r="N14" s="44">
        <f t="shared" si="9"/>
        <v>10</v>
      </c>
      <c r="O14" s="48">
        <f t="shared" si="10"/>
        <v>2</v>
      </c>
      <c r="P14" s="45">
        <f t="shared" si="11"/>
        <v>140</v>
      </c>
      <c r="Q14" s="48">
        <f t="shared" si="12"/>
        <v>52</v>
      </c>
      <c r="R14" s="48">
        <f t="shared" si="12"/>
        <v>128</v>
      </c>
      <c r="S14" s="49">
        <f t="shared" si="13"/>
        <v>2.4615384615384617</v>
      </c>
      <c r="T14" s="50"/>
    </row>
    <row r="15" spans="1:20" ht="12.75" customHeight="1">
      <c r="A15" s="133"/>
      <c r="B15" s="119">
        <v>183321</v>
      </c>
      <c r="C15" s="26" t="s">
        <v>18</v>
      </c>
      <c r="D15" s="28">
        <v>65</v>
      </c>
      <c r="E15" s="36">
        <v>2.03</v>
      </c>
      <c r="F15" s="28">
        <v>37</v>
      </c>
      <c r="G15" s="28">
        <v>65</v>
      </c>
      <c r="H15" s="44">
        <f t="shared" si="7"/>
        <v>10</v>
      </c>
      <c r="I15" s="28">
        <v>23</v>
      </c>
      <c r="J15" s="28">
        <v>47</v>
      </c>
      <c r="K15" s="44">
        <f t="shared" si="8"/>
        <v>7</v>
      </c>
      <c r="L15" s="28"/>
      <c r="M15" s="28"/>
      <c r="N15" s="44">
        <f t="shared" si="9"/>
        <v>0</v>
      </c>
      <c r="O15" s="48">
        <f t="shared" si="10"/>
        <v>2</v>
      </c>
      <c r="P15" s="45">
        <f t="shared" si="11"/>
        <v>130</v>
      </c>
      <c r="Q15" s="48">
        <f t="shared" si="12"/>
        <v>60</v>
      </c>
      <c r="R15" s="48">
        <f t="shared" si="12"/>
        <v>112</v>
      </c>
      <c r="S15" s="49">
        <f t="shared" si="13"/>
        <v>1.8666666666666667</v>
      </c>
      <c r="T15" s="50"/>
    </row>
    <row r="16" spans="1:20" ht="12.75" customHeight="1">
      <c r="A16" s="133"/>
      <c r="B16" s="119">
        <v>180709</v>
      </c>
      <c r="C16" s="26" t="s">
        <v>19</v>
      </c>
      <c r="D16" s="28">
        <v>60</v>
      </c>
      <c r="E16" s="36" t="s">
        <v>23</v>
      </c>
      <c r="F16" s="28">
        <v>18</v>
      </c>
      <c r="G16" s="28">
        <v>60</v>
      </c>
      <c r="H16" s="44">
        <f t="shared" si="7"/>
        <v>10</v>
      </c>
      <c r="I16" s="28"/>
      <c r="J16" s="28"/>
      <c r="K16" s="44">
        <f t="shared" si="8"/>
        <v>0</v>
      </c>
      <c r="L16" s="28">
        <v>24</v>
      </c>
      <c r="M16" s="28">
        <v>37</v>
      </c>
      <c r="N16" s="44">
        <f t="shared" si="9"/>
        <v>6</v>
      </c>
      <c r="O16" s="48">
        <f t="shared" si="10"/>
        <v>2</v>
      </c>
      <c r="P16" s="45">
        <f t="shared" si="11"/>
        <v>120</v>
      </c>
      <c r="Q16" s="48">
        <f t="shared" si="12"/>
        <v>42</v>
      </c>
      <c r="R16" s="48">
        <f t="shared" si="12"/>
        <v>97</v>
      </c>
      <c r="S16" s="49">
        <f t="shared" si="13"/>
        <v>2.3095238095238093</v>
      </c>
      <c r="T16" s="50"/>
    </row>
    <row r="17" spans="1:20" ht="12.75" customHeight="1">
      <c r="A17" s="133"/>
      <c r="B17" s="119">
        <v>179231</v>
      </c>
      <c r="C17" s="26" t="s">
        <v>17</v>
      </c>
      <c r="D17" s="28">
        <v>40</v>
      </c>
      <c r="E17" s="36">
        <v>1.16</v>
      </c>
      <c r="F17" s="28"/>
      <c r="G17" s="28"/>
      <c r="H17" s="44">
        <f t="shared" si="7"/>
        <v>0</v>
      </c>
      <c r="I17" s="28">
        <v>25</v>
      </c>
      <c r="J17" s="28">
        <v>40</v>
      </c>
      <c r="K17" s="44">
        <f t="shared" si="8"/>
        <v>10</v>
      </c>
      <c r="L17" s="28">
        <v>30</v>
      </c>
      <c r="M17" s="28">
        <v>40</v>
      </c>
      <c r="N17" s="44">
        <f t="shared" si="9"/>
        <v>10</v>
      </c>
      <c r="O17" s="48">
        <f t="shared" si="10"/>
        <v>2</v>
      </c>
      <c r="P17" s="45">
        <f t="shared" si="11"/>
        <v>80</v>
      </c>
      <c r="Q17" s="48">
        <f t="shared" si="12"/>
        <v>55</v>
      </c>
      <c r="R17" s="48">
        <f t="shared" si="12"/>
        <v>80</v>
      </c>
      <c r="S17" s="49">
        <f t="shared" si="13"/>
        <v>1.4545454545454546</v>
      </c>
      <c r="T17" s="51"/>
    </row>
    <row r="18" spans="1:20" ht="12.75" customHeight="1" thickBot="1">
      <c r="A18" s="133"/>
      <c r="B18" s="6"/>
      <c r="C18" s="7" t="s">
        <v>6</v>
      </c>
      <c r="D18" s="45"/>
      <c r="E18" s="45"/>
      <c r="F18" s="28"/>
      <c r="G18" s="52">
        <f>SUM(G12:G17)</f>
        <v>253</v>
      </c>
      <c r="H18" s="53">
        <f>IF(G18&gt;0,TRUNC(G18/SUM(IF(G12&gt;0,$D12,0),IF(G13&gt;0,$D13,0),IF(G14&gt;0,$D14,0),IF(G15&gt;0,$D15,0),IF(G16&gt;0,$D16),IF(G17&gt;0,$D17,0))*10),0)</f>
        <v>9</v>
      </c>
      <c r="I18" s="28"/>
      <c r="J18" s="52">
        <f>SUM(J11:J17)</f>
        <v>247</v>
      </c>
      <c r="K18" s="53">
        <f>IF(J18&gt;0,TRUNC(J18/SUM(IF(J12&gt;0,$D12,0),IF(J13&gt;0,$D13,0),IF(J14&gt;0,$D14,0),IF(J15&gt;0,$D15,0),IF(J16&gt;0,$D16),IF(J17&gt;0,$D17,0))*10),0)</f>
        <v>9</v>
      </c>
      <c r="L18" s="28"/>
      <c r="M18" s="52">
        <f>SUM(M11:M17)</f>
        <v>227</v>
      </c>
      <c r="N18" s="53">
        <f>IF(M18&gt;0,TRUNC(M18/SUM(IF(M12&gt;0,$D12,0),IF(M13&gt;0,$D13,0),IF(M14&gt;0,$D14,0),IF(M15&gt;0,$D15,0),IF(M16&gt;0,$D16),IF(M17&gt;0,$D17,0))*10),0)</f>
        <v>9</v>
      </c>
      <c r="O18" s="52"/>
      <c r="P18" s="54">
        <f>SUM(P12:P17)</f>
        <v>790</v>
      </c>
      <c r="Q18" s="48">
        <f>SUM(Q12:Q17)</f>
        <v>300</v>
      </c>
      <c r="R18" s="48">
        <f>SUM(R12:R17)</f>
        <v>727</v>
      </c>
      <c r="S18" s="49"/>
      <c r="T18" s="55"/>
    </row>
    <row r="19" spans="1:20" ht="12.75" customHeight="1" thickBot="1">
      <c r="A19" s="134"/>
      <c r="B19" s="8"/>
      <c r="C19" s="9" t="s">
        <v>7</v>
      </c>
      <c r="D19" s="56"/>
      <c r="E19" s="56"/>
      <c r="F19" s="57"/>
      <c r="G19" s="57"/>
      <c r="H19" s="58">
        <f>SUM(H11:H18)</f>
        <v>45</v>
      </c>
      <c r="I19" s="57"/>
      <c r="J19" s="57"/>
      <c r="K19" s="58">
        <f>SUM(K11:K18)</f>
        <v>46</v>
      </c>
      <c r="L19" s="57"/>
      <c r="M19" s="57"/>
      <c r="N19" s="58">
        <f>SUM(N11:N18)</f>
        <v>45</v>
      </c>
      <c r="O19" s="59"/>
      <c r="P19" s="59"/>
      <c r="Q19" s="59"/>
      <c r="R19" s="57"/>
      <c r="S19" s="60">
        <f>IF(P18&gt;0,R18/P18,0)</f>
        <v>0.920253164556962</v>
      </c>
      <c r="T19" s="61">
        <f>SUM(H19+K19+N19)</f>
        <v>136</v>
      </c>
    </row>
    <row r="20" spans="1:20" ht="12.75" customHeight="1" thickBot="1">
      <c r="A20" s="132"/>
      <c r="B20" s="10" t="s">
        <v>0</v>
      </c>
      <c r="C20" s="11" t="s">
        <v>68</v>
      </c>
      <c r="D20" s="38" t="s">
        <v>1</v>
      </c>
      <c r="E20" s="39" t="s">
        <v>9</v>
      </c>
      <c r="F20" s="38" t="s">
        <v>2</v>
      </c>
      <c r="G20" s="38" t="s">
        <v>3</v>
      </c>
      <c r="H20" s="40" t="s">
        <v>4</v>
      </c>
      <c r="I20" s="38" t="s">
        <v>5</v>
      </c>
      <c r="J20" s="38" t="s">
        <v>3</v>
      </c>
      <c r="K20" s="40" t="s">
        <v>4</v>
      </c>
      <c r="L20" s="38" t="s">
        <v>5</v>
      </c>
      <c r="M20" s="38" t="s">
        <v>3</v>
      </c>
      <c r="N20" s="40" t="s">
        <v>4</v>
      </c>
      <c r="O20" s="41" t="s">
        <v>10</v>
      </c>
      <c r="P20" s="41" t="s">
        <v>12</v>
      </c>
      <c r="Q20" s="38" t="s">
        <v>8</v>
      </c>
      <c r="R20" s="38" t="s">
        <v>3</v>
      </c>
      <c r="S20" s="39" t="s">
        <v>9</v>
      </c>
      <c r="T20" s="42"/>
    </row>
    <row r="21" spans="1:20" ht="12.75" customHeight="1">
      <c r="A21" s="133">
        <v>3</v>
      </c>
      <c r="B21" s="124">
        <v>155430</v>
      </c>
      <c r="C21" s="85" t="s">
        <v>24</v>
      </c>
      <c r="D21" s="27">
        <v>65</v>
      </c>
      <c r="E21" s="36">
        <v>2.14</v>
      </c>
      <c r="F21" s="43">
        <v>19</v>
      </c>
      <c r="G21" s="43">
        <v>65</v>
      </c>
      <c r="H21" s="44">
        <f aca="true" t="shared" si="14" ref="H21:H26">IF($D21&gt;0,(TRUNC(G21/$D21*10)),0)</f>
        <v>10</v>
      </c>
      <c r="I21" s="43">
        <v>25</v>
      </c>
      <c r="J21" s="43">
        <v>65</v>
      </c>
      <c r="K21" s="44">
        <f aca="true" t="shared" si="15" ref="K21:K26">IF($D21&gt;0,(TRUNC(J21/$D21*10)),0)</f>
        <v>10</v>
      </c>
      <c r="L21" s="43">
        <v>16</v>
      </c>
      <c r="M21" s="43">
        <v>51</v>
      </c>
      <c r="N21" s="44">
        <f aca="true" t="shared" si="16" ref="N21:N26">IF($D21&gt;0,(TRUNC(M21/$D21*10)),0)</f>
        <v>7</v>
      </c>
      <c r="O21" s="45">
        <f aca="true" t="shared" si="17" ref="O21:O26">(COUNTIF(F21:N21,"&gt;0"))/3</f>
        <v>3</v>
      </c>
      <c r="P21" s="45">
        <f aca="true" t="shared" si="18" ref="P21:P26">O21*$D21</f>
        <v>195</v>
      </c>
      <c r="Q21" s="45">
        <f aca="true" t="shared" si="19" ref="Q21:R26">SUM(F21,I21,L21)</f>
        <v>60</v>
      </c>
      <c r="R21" s="45">
        <f t="shared" si="19"/>
        <v>181</v>
      </c>
      <c r="S21" s="46">
        <f aca="true" t="shared" si="20" ref="S21:S26">IF(Q21&gt;0,R21/Q21,0)</f>
        <v>3.0166666666666666</v>
      </c>
      <c r="T21" s="47"/>
    </row>
    <row r="22" spans="1:20" ht="12.75" customHeight="1">
      <c r="A22" s="133"/>
      <c r="B22" s="125">
        <v>148761</v>
      </c>
      <c r="C22" s="69" t="s">
        <v>39</v>
      </c>
      <c r="D22" s="28">
        <v>65</v>
      </c>
      <c r="E22" s="36">
        <v>2.09</v>
      </c>
      <c r="F22" s="28">
        <v>25</v>
      </c>
      <c r="G22" s="28">
        <v>65</v>
      </c>
      <c r="H22" s="44">
        <f t="shared" si="14"/>
        <v>10</v>
      </c>
      <c r="I22" s="28">
        <v>30</v>
      </c>
      <c r="J22" s="28">
        <v>40</v>
      </c>
      <c r="K22" s="44">
        <f t="shared" si="15"/>
        <v>6</v>
      </c>
      <c r="L22" s="28">
        <v>29</v>
      </c>
      <c r="M22" s="28">
        <v>65</v>
      </c>
      <c r="N22" s="44">
        <f t="shared" si="16"/>
        <v>10</v>
      </c>
      <c r="O22" s="48">
        <f t="shared" si="17"/>
        <v>3</v>
      </c>
      <c r="P22" s="45">
        <f t="shared" si="18"/>
        <v>195</v>
      </c>
      <c r="Q22" s="48">
        <f t="shared" si="19"/>
        <v>84</v>
      </c>
      <c r="R22" s="48">
        <f t="shared" si="19"/>
        <v>170</v>
      </c>
      <c r="S22" s="49">
        <f t="shared" si="20"/>
        <v>2.0238095238095237</v>
      </c>
      <c r="T22" s="50"/>
    </row>
    <row r="23" spans="1:20" ht="12.75" customHeight="1">
      <c r="A23" s="133"/>
      <c r="B23" s="125">
        <v>209208</v>
      </c>
      <c r="C23" s="69" t="s">
        <v>25</v>
      </c>
      <c r="D23" s="28">
        <v>50</v>
      </c>
      <c r="E23" s="36">
        <v>1.33</v>
      </c>
      <c r="F23" s="28">
        <v>37</v>
      </c>
      <c r="G23" s="28">
        <v>34</v>
      </c>
      <c r="H23" s="44">
        <f t="shared" si="14"/>
        <v>6</v>
      </c>
      <c r="I23" s="28">
        <v>34</v>
      </c>
      <c r="J23" s="28">
        <v>42</v>
      </c>
      <c r="K23" s="44">
        <f t="shared" si="15"/>
        <v>8</v>
      </c>
      <c r="L23" s="28">
        <v>46</v>
      </c>
      <c r="M23" s="28">
        <v>50</v>
      </c>
      <c r="N23" s="44">
        <f t="shared" si="16"/>
        <v>10</v>
      </c>
      <c r="O23" s="48">
        <f t="shared" si="17"/>
        <v>3</v>
      </c>
      <c r="P23" s="45">
        <f t="shared" si="18"/>
        <v>150</v>
      </c>
      <c r="Q23" s="48">
        <f t="shared" si="19"/>
        <v>117</v>
      </c>
      <c r="R23" s="48">
        <f t="shared" si="19"/>
        <v>126</v>
      </c>
      <c r="S23" s="49">
        <f t="shared" si="20"/>
        <v>1.0769230769230769</v>
      </c>
      <c r="T23" s="50"/>
    </row>
    <row r="24" spans="1:20" ht="12.75" customHeight="1">
      <c r="A24" s="133"/>
      <c r="B24" s="125">
        <v>154800</v>
      </c>
      <c r="C24" s="69" t="s">
        <v>26</v>
      </c>
      <c r="D24" s="28">
        <v>45</v>
      </c>
      <c r="E24" s="36">
        <v>1.29</v>
      </c>
      <c r="F24" s="28">
        <v>18</v>
      </c>
      <c r="G24" s="28">
        <v>23</v>
      </c>
      <c r="H24" s="44">
        <f t="shared" si="14"/>
        <v>5</v>
      </c>
      <c r="I24" s="28">
        <v>37</v>
      </c>
      <c r="J24" s="28">
        <v>45</v>
      </c>
      <c r="K24" s="44">
        <f t="shared" si="15"/>
        <v>10</v>
      </c>
      <c r="L24" s="28">
        <v>40</v>
      </c>
      <c r="M24" s="28">
        <v>42</v>
      </c>
      <c r="N24" s="44">
        <f t="shared" si="16"/>
        <v>9</v>
      </c>
      <c r="O24" s="48">
        <f t="shared" si="17"/>
        <v>3</v>
      </c>
      <c r="P24" s="45">
        <f t="shared" si="18"/>
        <v>135</v>
      </c>
      <c r="Q24" s="48">
        <f t="shared" si="19"/>
        <v>95</v>
      </c>
      <c r="R24" s="48">
        <f t="shared" si="19"/>
        <v>110</v>
      </c>
      <c r="S24" s="49">
        <f t="shared" si="20"/>
        <v>1.1578947368421053</v>
      </c>
      <c r="T24" s="51"/>
    </row>
    <row r="25" spans="1:20" ht="12.75" customHeight="1">
      <c r="A25" s="133"/>
      <c r="B25" s="125"/>
      <c r="C25" s="69"/>
      <c r="D25" s="28"/>
      <c r="E25" s="36"/>
      <c r="F25" s="28"/>
      <c r="G25" s="28"/>
      <c r="H25" s="44">
        <f t="shared" si="14"/>
        <v>0</v>
      </c>
      <c r="I25" s="28"/>
      <c r="J25" s="28"/>
      <c r="K25" s="44">
        <f t="shared" si="15"/>
        <v>0</v>
      </c>
      <c r="L25" s="28"/>
      <c r="M25" s="28"/>
      <c r="N25" s="44">
        <f t="shared" si="16"/>
        <v>0</v>
      </c>
      <c r="O25" s="48">
        <f t="shared" si="17"/>
        <v>0</v>
      </c>
      <c r="P25" s="45">
        <f t="shared" si="18"/>
        <v>0</v>
      </c>
      <c r="Q25" s="48">
        <f t="shared" si="19"/>
        <v>0</v>
      </c>
      <c r="R25" s="48">
        <f t="shared" si="19"/>
        <v>0</v>
      </c>
      <c r="S25" s="49">
        <f t="shared" si="20"/>
        <v>0</v>
      </c>
      <c r="T25" s="51"/>
    </row>
    <row r="26" spans="1:20" ht="12.75" customHeight="1">
      <c r="A26" s="133"/>
      <c r="B26" s="14"/>
      <c r="C26" s="15"/>
      <c r="D26" s="28"/>
      <c r="E26" s="62"/>
      <c r="F26" s="28"/>
      <c r="G26" s="28"/>
      <c r="H26" s="44">
        <f t="shared" si="14"/>
        <v>0</v>
      </c>
      <c r="I26" s="28"/>
      <c r="J26" s="28"/>
      <c r="K26" s="44">
        <f t="shared" si="15"/>
        <v>0</v>
      </c>
      <c r="L26" s="28"/>
      <c r="M26" s="28"/>
      <c r="N26" s="44">
        <f t="shared" si="16"/>
        <v>0</v>
      </c>
      <c r="O26" s="48">
        <f t="shared" si="17"/>
        <v>0</v>
      </c>
      <c r="P26" s="45">
        <f t="shared" si="18"/>
        <v>0</v>
      </c>
      <c r="Q26" s="48">
        <f t="shared" si="19"/>
        <v>0</v>
      </c>
      <c r="R26" s="48">
        <f t="shared" si="19"/>
        <v>0</v>
      </c>
      <c r="S26" s="49">
        <f t="shared" si="20"/>
        <v>0</v>
      </c>
      <c r="T26" s="51"/>
    </row>
    <row r="27" spans="1:20" ht="12.75" customHeight="1" thickBot="1">
      <c r="A27" s="133"/>
      <c r="B27" s="16"/>
      <c r="C27" s="15" t="s">
        <v>6</v>
      </c>
      <c r="D27" s="48"/>
      <c r="E27" s="48"/>
      <c r="F27" s="28"/>
      <c r="G27" s="52">
        <f>SUM(G21:G26)</f>
        <v>187</v>
      </c>
      <c r="H27" s="53">
        <f>IF(G27&gt;0,TRUNC(G27/SUM(IF(G21&gt;0,$D21,0),IF(G22&gt;0,$D22,0),IF(G23&gt;0,$D23,0),IF(G24&gt;0,$D24,0),IF(G25&gt;0,$D25),IF(G26&gt;0,$D26,0))*10),0)</f>
        <v>8</v>
      </c>
      <c r="I27" s="28"/>
      <c r="J27" s="52">
        <f>SUM(J20:J26)</f>
        <v>192</v>
      </c>
      <c r="K27" s="53">
        <f>IF(J27&gt;0,TRUNC(J27/SUM(IF(J21&gt;0,$D21,0),IF(J22&gt;0,$D22,0),IF(J23&gt;0,$D23,0),IF(J24&gt;0,$D24,0),IF(J25&gt;0,$D25),IF(J26&gt;0,$D26,0))*10),0)</f>
        <v>8</v>
      </c>
      <c r="L27" s="28"/>
      <c r="M27" s="52">
        <f>SUM(M20:M26)</f>
        <v>208</v>
      </c>
      <c r="N27" s="53">
        <f>IF(M27&gt;0,TRUNC(M27/SUM(IF(M21&gt;0,$D21,0),IF(M22&gt;0,$D22,0),IF(M23&gt;0,$D23,0),IF(M24&gt;0,$D24,0),IF(M25&gt;0,$D25),IF(M26&gt;0,$D26,0))*10),0)</f>
        <v>9</v>
      </c>
      <c r="O27" s="52"/>
      <c r="P27" s="54">
        <f>SUM(P21:P26)</f>
        <v>675</v>
      </c>
      <c r="Q27" s="48">
        <f>SUM(Q21:Q26)</f>
        <v>356</v>
      </c>
      <c r="R27" s="48">
        <f>SUM(R21:R26)</f>
        <v>587</v>
      </c>
      <c r="S27" s="49"/>
      <c r="T27" s="55"/>
    </row>
    <row r="28" spans="1:20" ht="12.75" customHeight="1" thickBot="1">
      <c r="A28" s="134"/>
      <c r="B28" s="17"/>
      <c r="C28" s="18" t="s">
        <v>7</v>
      </c>
      <c r="D28" s="56"/>
      <c r="E28" s="56"/>
      <c r="F28" s="57"/>
      <c r="G28" s="57"/>
      <c r="H28" s="58">
        <f>SUM(H21:H27)</f>
        <v>39</v>
      </c>
      <c r="I28" s="57"/>
      <c r="J28" s="57"/>
      <c r="K28" s="58">
        <f>SUM(K21:K27)</f>
        <v>42</v>
      </c>
      <c r="L28" s="57"/>
      <c r="M28" s="57"/>
      <c r="N28" s="58">
        <f>SUM(N21:N27)</f>
        <v>45</v>
      </c>
      <c r="O28" s="59"/>
      <c r="P28" s="59"/>
      <c r="Q28" s="59"/>
      <c r="R28" s="57"/>
      <c r="S28" s="60">
        <f>IF(P27&gt;0,R27/P27,0)</f>
        <v>0.8696296296296296</v>
      </c>
      <c r="T28" s="61">
        <f>SUM(H28+K28+N28)</f>
        <v>126</v>
      </c>
    </row>
    <row r="29" spans="1:20" ht="12.75" customHeight="1" thickBot="1">
      <c r="A29" s="132"/>
      <c r="B29" s="81" t="s">
        <v>0</v>
      </c>
      <c r="C29" s="82" t="s">
        <v>33</v>
      </c>
      <c r="D29" s="38" t="s">
        <v>1</v>
      </c>
      <c r="E29" s="39" t="s">
        <v>9</v>
      </c>
      <c r="F29" s="38" t="s">
        <v>2</v>
      </c>
      <c r="G29" s="38" t="s">
        <v>3</v>
      </c>
      <c r="H29" s="40" t="s">
        <v>4</v>
      </c>
      <c r="I29" s="38" t="s">
        <v>5</v>
      </c>
      <c r="J29" s="38" t="s">
        <v>3</v>
      </c>
      <c r="K29" s="40" t="s">
        <v>4</v>
      </c>
      <c r="L29" s="38" t="s">
        <v>5</v>
      </c>
      <c r="M29" s="38" t="s">
        <v>3</v>
      </c>
      <c r="N29" s="40" t="s">
        <v>4</v>
      </c>
      <c r="O29" s="41" t="s">
        <v>10</v>
      </c>
      <c r="P29" s="41" t="s">
        <v>12</v>
      </c>
      <c r="Q29" s="38" t="s">
        <v>8</v>
      </c>
      <c r="R29" s="38" t="s">
        <v>3</v>
      </c>
      <c r="S29" s="39" t="s">
        <v>9</v>
      </c>
      <c r="T29" s="42"/>
    </row>
    <row r="30" spans="1:20" ht="12.75" customHeight="1">
      <c r="A30" s="133">
        <v>4</v>
      </c>
      <c r="B30" s="126">
        <v>161864</v>
      </c>
      <c r="C30" s="80" t="s">
        <v>40</v>
      </c>
      <c r="D30" s="27">
        <v>100</v>
      </c>
      <c r="E30" s="36">
        <v>3.65</v>
      </c>
      <c r="F30" s="43">
        <v>20</v>
      </c>
      <c r="G30" s="43">
        <v>73</v>
      </c>
      <c r="H30" s="44">
        <f aca="true" t="shared" si="21" ref="H30:H35">IF($D30&gt;0,(TRUNC(G30/$D30*10)),0)</f>
        <v>7</v>
      </c>
      <c r="I30" s="43">
        <v>25</v>
      </c>
      <c r="J30" s="43">
        <v>58</v>
      </c>
      <c r="K30" s="44">
        <f aca="true" t="shared" si="22" ref="K30:K35">IF($D30&gt;0,(TRUNC(J30/$D30*10)),0)</f>
        <v>5</v>
      </c>
      <c r="L30" s="43">
        <v>20</v>
      </c>
      <c r="M30" s="43">
        <v>88</v>
      </c>
      <c r="N30" s="44">
        <f aca="true" t="shared" si="23" ref="N30:N35">IF($D30&gt;0,(TRUNC(M30/$D30*10)),0)</f>
        <v>8</v>
      </c>
      <c r="O30" s="45">
        <f aca="true" t="shared" si="24" ref="O30:O35">(COUNTIF(F30:N30,"&gt;0"))/3</f>
        <v>3</v>
      </c>
      <c r="P30" s="45">
        <f aca="true" t="shared" si="25" ref="P30:P35">O30*$D30</f>
        <v>300</v>
      </c>
      <c r="Q30" s="45">
        <f aca="true" t="shared" si="26" ref="Q30:R35">SUM(F30,I30,L30)</f>
        <v>65</v>
      </c>
      <c r="R30" s="45">
        <f t="shared" si="26"/>
        <v>219</v>
      </c>
      <c r="S30" s="46">
        <f aca="true" t="shared" si="27" ref="S30:S35">IF(Q30&gt;0,R30/Q30,0)</f>
        <v>3.3692307692307693</v>
      </c>
      <c r="T30" s="47"/>
    </row>
    <row r="31" spans="1:20" ht="12.75" customHeight="1">
      <c r="A31" s="133"/>
      <c r="B31" s="127">
        <v>155402</v>
      </c>
      <c r="C31" s="77" t="s">
        <v>32</v>
      </c>
      <c r="D31" s="62">
        <v>60</v>
      </c>
      <c r="E31" s="78">
        <v>1.79</v>
      </c>
      <c r="F31" s="28">
        <v>27</v>
      </c>
      <c r="G31" s="28">
        <v>39</v>
      </c>
      <c r="H31" s="44">
        <f t="shared" si="21"/>
        <v>6</v>
      </c>
      <c r="I31" s="28">
        <v>30</v>
      </c>
      <c r="J31" s="28">
        <v>60</v>
      </c>
      <c r="K31" s="44">
        <f t="shared" si="22"/>
        <v>10</v>
      </c>
      <c r="L31" s="28">
        <v>27</v>
      </c>
      <c r="M31" s="28">
        <v>50</v>
      </c>
      <c r="N31" s="44">
        <f t="shared" si="23"/>
        <v>8</v>
      </c>
      <c r="O31" s="48">
        <f t="shared" si="24"/>
        <v>3</v>
      </c>
      <c r="P31" s="45">
        <f t="shared" si="25"/>
        <v>180</v>
      </c>
      <c r="Q31" s="48">
        <f t="shared" si="26"/>
        <v>84</v>
      </c>
      <c r="R31" s="48">
        <f t="shared" si="26"/>
        <v>149</v>
      </c>
      <c r="S31" s="49">
        <f t="shared" si="27"/>
        <v>1.7738095238095237</v>
      </c>
      <c r="T31" s="50"/>
    </row>
    <row r="32" spans="1:20" ht="12.75" customHeight="1">
      <c r="A32" s="133"/>
      <c r="B32" s="128">
        <v>136713</v>
      </c>
      <c r="C32" s="30" t="s">
        <v>41</v>
      </c>
      <c r="D32" s="28">
        <v>55</v>
      </c>
      <c r="E32" s="36">
        <v>1.58</v>
      </c>
      <c r="F32" s="28">
        <v>34</v>
      </c>
      <c r="G32" s="28">
        <v>55</v>
      </c>
      <c r="H32" s="44">
        <f t="shared" si="21"/>
        <v>10</v>
      </c>
      <c r="I32" s="28">
        <v>34</v>
      </c>
      <c r="J32" s="28">
        <v>55</v>
      </c>
      <c r="K32" s="44">
        <f t="shared" si="22"/>
        <v>10</v>
      </c>
      <c r="L32" s="28">
        <v>24</v>
      </c>
      <c r="M32" s="28">
        <v>55</v>
      </c>
      <c r="N32" s="44">
        <f t="shared" si="23"/>
        <v>10</v>
      </c>
      <c r="O32" s="48">
        <f t="shared" si="24"/>
        <v>3</v>
      </c>
      <c r="P32" s="45">
        <f t="shared" si="25"/>
        <v>165</v>
      </c>
      <c r="Q32" s="48">
        <f t="shared" si="26"/>
        <v>92</v>
      </c>
      <c r="R32" s="48">
        <f t="shared" si="26"/>
        <v>165</v>
      </c>
      <c r="S32" s="49">
        <f t="shared" si="27"/>
        <v>1.7934782608695652</v>
      </c>
      <c r="T32" s="50"/>
    </row>
    <row r="33" spans="1:20" ht="12.75" customHeight="1">
      <c r="A33" s="133"/>
      <c r="B33" s="129">
        <v>143153</v>
      </c>
      <c r="C33" s="75" t="s">
        <v>42</v>
      </c>
      <c r="D33" s="28">
        <v>25</v>
      </c>
      <c r="E33" s="63">
        <v>0.67</v>
      </c>
      <c r="F33" s="28">
        <v>41</v>
      </c>
      <c r="G33" s="28">
        <v>23</v>
      </c>
      <c r="H33" s="44">
        <f t="shared" si="21"/>
        <v>9</v>
      </c>
      <c r="I33" s="28">
        <v>37</v>
      </c>
      <c r="J33" s="28">
        <v>11</v>
      </c>
      <c r="K33" s="44">
        <f t="shared" si="22"/>
        <v>4</v>
      </c>
      <c r="L33" s="28">
        <v>30</v>
      </c>
      <c r="M33" s="28">
        <v>13</v>
      </c>
      <c r="N33" s="44">
        <f t="shared" si="23"/>
        <v>5</v>
      </c>
      <c r="O33" s="48">
        <f t="shared" si="24"/>
        <v>3</v>
      </c>
      <c r="P33" s="45">
        <f t="shared" si="25"/>
        <v>75</v>
      </c>
      <c r="Q33" s="48">
        <f t="shared" si="26"/>
        <v>108</v>
      </c>
      <c r="R33" s="48">
        <f t="shared" si="26"/>
        <v>47</v>
      </c>
      <c r="S33" s="49">
        <f t="shared" si="27"/>
        <v>0.4351851851851852</v>
      </c>
      <c r="T33" s="50"/>
    </row>
    <row r="34" spans="1:23" ht="12.75" customHeight="1">
      <c r="A34" s="133"/>
      <c r="B34" s="129"/>
      <c r="C34" s="75"/>
      <c r="D34" s="28"/>
      <c r="E34" s="63"/>
      <c r="F34" s="28"/>
      <c r="G34" s="28"/>
      <c r="H34" s="44">
        <f t="shared" si="21"/>
        <v>0</v>
      </c>
      <c r="I34" s="28"/>
      <c r="J34" s="28"/>
      <c r="K34" s="44">
        <f t="shared" si="22"/>
        <v>0</v>
      </c>
      <c r="L34" s="28"/>
      <c r="M34" s="28"/>
      <c r="N34" s="44">
        <f t="shared" si="23"/>
        <v>0</v>
      </c>
      <c r="O34" s="48">
        <f t="shared" si="24"/>
        <v>0</v>
      </c>
      <c r="P34" s="45">
        <f t="shared" si="25"/>
        <v>0</v>
      </c>
      <c r="Q34" s="48">
        <f t="shared" si="26"/>
        <v>0</v>
      </c>
      <c r="R34" s="48">
        <f t="shared" si="26"/>
        <v>0</v>
      </c>
      <c r="S34" s="49">
        <f t="shared" si="27"/>
        <v>0</v>
      </c>
      <c r="T34" s="50"/>
      <c r="W34" s="95"/>
    </row>
    <row r="35" spans="1:20" ht="12.75" customHeight="1">
      <c r="A35" s="133"/>
      <c r="B35" s="127"/>
      <c r="C35" s="77"/>
      <c r="D35" s="62"/>
      <c r="E35" s="78"/>
      <c r="F35" s="28"/>
      <c r="G35" s="28"/>
      <c r="H35" s="44">
        <f t="shared" si="21"/>
        <v>0</v>
      </c>
      <c r="I35" s="28"/>
      <c r="J35" s="28"/>
      <c r="K35" s="44">
        <f t="shared" si="22"/>
        <v>0</v>
      </c>
      <c r="L35" s="28"/>
      <c r="M35" s="28"/>
      <c r="N35" s="44">
        <f t="shared" si="23"/>
        <v>0</v>
      </c>
      <c r="O35" s="48">
        <f t="shared" si="24"/>
        <v>0</v>
      </c>
      <c r="P35" s="45">
        <f t="shared" si="25"/>
        <v>0</v>
      </c>
      <c r="Q35" s="48">
        <f t="shared" si="26"/>
        <v>0</v>
      </c>
      <c r="R35" s="48">
        <f t="shared" si="26"/>
        <v>0</v>
      </c>
      <c r="S35" s="49">
        <f t="shared" si="27"/>
        <v>0</v>
      </c>
      <c r="T35" s="51"/>
    </row>
    <row r="36" spans="1:20" ht="12.75" customHeight="1" thickBot="1">
      <c r="A36" s="133"/>
      <c r="B36" s="31"/>
      <c r="C36" s="32" t="s">
        <v>6</v>
      </c>
      <c r="D36" s="48"/>
      <c r="E36" s="48"/>
      <c r="F36" s="28"/>
      <c r="G36" s="52">
        <f>SUM(G30:G35)</f>
        <v>190</v>
      </c>
      <c r="H36" s="53">
        <f>IF(G36&gt;0,TRUNC(G36/SUM(IF(G30&gt;0,$D30,0),IF(G31&gt;0,$D31,0),IF(G32&gt;0,$D32,0),IF(G33&gt;0,$D33,0),IF(G34&gt;0,$D34),IF(G35&gt;0,$D35,0))*10),0)</f>
        <v>7</v>
      </c>
      <c r="I36" s="28"/>
      <c r="J36" s="52">
        <f>SUM(J29:J35)</f>
        <v>184</v>
      </c>
      <c r="K36" s="53">
        <f>IF(J36&gt;0,TRUNC(J36/SUM(IF(J30&gt;0,$D30,0),IF(J31&gt;0,$D31,0),IF(J32&gt;0,$D32,0),IF(J33&gt;0,$D33,0),IF(J34&gt;0,$D34),IF(J35&gt;0,$D35,0))*10),0)</f>
        <v>7</v>
      </c>
      <c r="L36" s="28"/>
      <c r="M36" s="52">
        <f>SUM(M29:M35)</f>
        <v>206</v>
      </c>
      <c r="N36" s="53">
        <f>IF(M36&gt;0,TRUNC(M36/SUM(IF(M30&gt;0,$D30,0),IF(M31&gt;0,$D31,0),IF(M32&gt;0,$D32,0),IF(M33&gt;0,$D33,0),IF(M34&gt;0,$D34),IF(M35&gt;0,$D35,0))*10),0)</f>
        <v>8</v>
      </c>
      <c r="O36" s="52"/>
      <c r="P36" s="54">
        <f>SUM(P30:P35)</f>
        <v>720</v>
      </c>
      <c r="Q36" s="48">
        <f>SUM(Q30:Q35)</f>
        <v>349</v>
      </c>
      <c r="R36" s="48">
        <f>SUM(R30:R35)</f>
        <v>580</v>
      </c>
      <c r="S36" s="49"/>
      <c r="T36" s="55"/>
    </row>
    <row r="37" spans="1:20" ht="12.75" customHeight="1" thickBot="1">
      <c r="A37" s="134"/>
      <c r="B37" s="33"/>
      <c r="C37" s="34" t="s">
        <v>7</v>
      </c>
      <c r="D37" s="56"/>
      <c r="E37" s="56"/>
      <c r="F37" s="57"/>
      <c r="G37" s="57"/>
      <c r="H37" s="58">
        <f>SUM(H29:H36)</f>
        <v>39</v>
      </c>
      <c r="I37" s="57"/>
      <c r="J37" s="57"/>
      <c r="K37" s="58">
        <f>SUM(K29:K36)</f>
        <v>36</v>
      </c>
      <c r="L37" s="57"/>
      <c r="M37" s="57"/>
      <c r="N37" s="58">
        <f>SUM(N29:N36)</f>
        <v>39</v>
      </c>
      <c r="O37" s="59"/>
      <c r="P37" s="59"/>
      <c r="Q37" s="59"/>
      <c r="R37" s="57"/>
      <c r="S37" s="60">
        <f>IF(P36&gt;0,R36/P36,0)</f>
        <v>0.8055555555555556</v>
      </c>
      <c r="T37" s="61">
        <f>SUM(H37+K37+N37)</f>
        <v>114</v>
      </c>
    </row>
  </sheetData>
  <sheetProtection/>
  <mergeCells count="1">
    <mergeCell ref="A1:T1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">
      <selection activeCell="A1" sqref="A1:IV37"/>
    </sheetView>
  </sheetViews>
  <sheetFormatPr defaultColWidth="9.140625" defaultRowHeight="12.75"/>
  <cols>
    <col min="1" max="1" width="5.57421875" style="131" customWidth="1"/>
    <col min="2" max="2" width="9.00390625" style="1" customWidth="1"/>
    <col min="3" max="3" width="17.8515625" style="1" customWidth="1"/>
    <col min="4" max="4" width="8.28125" style="1" customWidth="1"/>
    <col min="5" max="5" width="5.421875" style="3" customWidth="1"/>
    <col min="6" max="7" width="5.7109375" style="1" customWidth="1"/>
    <col min="8" max="8" width="6.7109375" style="2" customWidth="1"/>
    <col min="9" max="10" width="5.7109375" style="1" customWidth="1"/>
    <col min="11" max="11" width="6.7109375" style="2" customWidth="1"/>
    <col min="12" max="13" width="5.7109375" style="1" customWidth="1"/>
    <col min="14" max="14" width="6.7109375" style="2" customWidth="1"/>
    <col min="15" max="15" width="5.7109375" style="1" customWidth="1"/>
    <col min="16" max="16" width="6.28125" style="1" customWidth="1"/>
    <col min="17" max="17" width="5.57421875" style="1" customWidth="1"/>
    <col min="18" max="18" width="5.8515625" style="1" customWidth="1"/>
    <col min="19" max="19" width="6.7109375" style="1" customWidth="1"/>
    <col min="20" max="20" width="6.57421875" style="2" customWidth="1"/>
    <col min="21" max="16384" width="9.140625" style="1" customWidth="1"/>
  </cols>
  <sheetData>
    <row r="1" spans="1:20" ht="21.75" customHeight="1" thickBot="1">
      <c r="A1" s="172" t="s">
        <v>60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4"/>
    </row>
    <row r="2" spans="1:20" ht="12.75" customHeight="1" thickBot="1">
      <c r="A2" s="132"/>
      <c r="B2" s="81" t="s">
        <v>0</v>
      </c>
      <c r="C2" s="82" t="s">
        <v>66</v>
      </c>
      <c r="D2" s="38" t="s">
        <v>1</v>
      </c>
      <c r="E2" s="39" t="s">
        <v>9</v>
      </c>
      <c r="F2" s="38" t="s">
        <v>2</v>
      </c>
      <c r="G2" s="38" t="s">
        <v>3</v>
      </c>
      <c r="H2" s="40" t="s">
        <v>4</v>
      </c>
      <c r="I2" s="38" t="s">
        <v>5</v>
      </c>
      <c r="J2" s="38" t="s">
        <v>3</v>
      </c>
      <c r="K2" s="40" t="s">
        <v>4</v>
      </c>
      <c r="L2" s="38" t="s">
        <v>5</v>
      </c>
      <c r="M2" s="38" t="s">
        <v>3</v>
      </c>
      <c r="N2" s="40" t="s">
        <v>4</v>
      </c>
      <c r="O2" s="41" t="s">
        <v>10</v>
      </c>
      <c r="P2" s="41" t="s">
        <v>12</v>
      </c>
      <c r="Q2" s="38" t="s">
        <v>8</v>
      </c>
      <c r="R2" s="38" t="s">
        <v>3</v>
      </c>
      <c r="S2" s="39" t="s">
        <v>9</v>
      </c>
      <c r="T2" s="42"/>
    </row>
    <row r="3" spans="1:20" ht="12.75" customHeight="1">
      <c r="A3" s="133">
        <v>1</v>
      </c>
      <c r="B3" s="79">
        <v>179222</v>
      </c>
      <c r="C3" s="80" t="s">
        <v>95</v>
      </c>
      <c r="D3" s="27">
        <v>90</v>
      </c>
      <c r="E3" s="36">
        <v>3.08</v>
      </c>
      <c r="F3" s="43">
        <v>29</v>
      </c>
      <c r="G3" s="43">
        <v>89</v>
      </c>
      <c r="H3" s="44">
        <f aca="true" t="shared" si="0" ref="H3:H8">IF($D3&gt;0,(TRUNC(G3/$D3*10)),0)</f>
        <v>9</v>
      </c>
      <c r="I3" s="43">
        <v>28</v>
      </c>
      <c r="J3" s="43">
        <v>90</v>
      </c>
      <c r="K3" s="44">
        <f aca="true" t="shared" si="1" ref="K3:K8">IF($D3&gt;0,(TRUNC(J3/$D3*10)),0)</f>
        <v>10</v>
      </c>
      <c r="L3" s="43">
        <v>23</v>
      </c>
      <c r="M3" s="43">
        <v>90</v>
      </c>
      <c r="N3" s="44">
        <f aca="true" t="shared" si="2" ref="N3:N8">IF($D3&gt;0,(TRUNC(M3/$D3*10)),0)</f>
        <v>10</v>
      </c>
      <c r="O3" s="45">
        <f aca="true" t="shared" si="3" ref="O3:O8">(COUNTIF(F3:N3,"&gt;0"))/3</f>
        <v>3</v>
      </c>
      <c r="P3" s="45">
        <f aca="true" t="shared" si="4" ref="P3:P8">O3*$D3</f>
        <v>270</v>
      </c>
      <c r="Q3" s="45">
        <f aca="true" t="shared" si="5" ref="Q3:Q8">SUM(F3,I3,L3)</f>
        <v>80</v>
      </c>
      <c r="R3" s="45">
        <f aca="true" t="shared" si="6" ref="R3:R8">SUM(G3,J3,M3)</f>
        <v>269</v>
      </c>
      <c r="S3" s="46">
        <f aca="true" t="shared" si="7" ref="S3:S8">IF(Q3&gt;0,R3/Q3,0)</f>
        <v>3.3625</v>
      </c>
      <c r="T3" s="47"/>
    </row>
    <row r="4" spans="1:20" ht="12.75" customHeight="1">
      <c r="A4" s="133"/>
      <c r="B4" s="79">
        <v>179230</v>
      </c>
      <c r="C4" s="80" t="s">
        <v>20</v>
      </c>
      <c r="D4" s="27">
        <v>90</v>
      </c>
      <c r="E4" s="36">
        <v>3.03</v>
      </c>
      <c r="F4" s="28">
        <v>32</v>
      </c>
      <c r="G4" s="28">
        <v>90</v>
      </c>
      <c r="H4" s="44">
        <f t="shared" si="0"/>
        <v>10</v>
      </c>
      <c r="I4" s="28">
        <v>30</v>
      </c>
      <c r="J4" s="28">
        <v>90</v>
      </c>
      <c r="K4" s="44">
        <f t="shared" si="1"/>
        <v>10</v>
      </c>
      <c r="L4" s="28">
        <v>23</v>
      </c>
      <c r="M4" s="28">
        <v>90</v>
      </c>
      <c r="N4" s="44">
        <f t="shared" si="2"/>
        <v>10</v>
      </c>
      <c r="O4" s="48">
        <f t="shared" si="3"/>
        <v>3</v>
      </c>
      <c r="P4" s="45">
        <f t="shared" si="4"/>
        <v>270</v>
      </c>
      <c r="Q4" s="48">
        <f t="shared" si="5"/>
        <v>85</v>
      </c>
      <c r="R4" s="48">
        <f t="shared" si="6"/>
        <v>270</v>
      </c>
      <c r="S4" s="49">
        <f t="shared" si="7"/>
        <v>3.176470588235294</v>
      </c>
      <c r="T4" s="50"/>
    </row>
    <row r="5" spans="1:20" ht="12.75" customHeight="1">
      <c r="A5" s="133"/>
      <c r="B5" s="29">
        <v>184067</v>
      </c>
      <c r="C5" s="30" t="s">
        <v>21</v>
      </c>
      <c r="D5" s="28">
        <v>80</v>
      </c>
      <c r="E5" s="36">
        <v>2.64</v>
      </c>
      <c r="F5" s="28">
        <v>18</v>
      </c>
      <c r="G5" s="28">
        <v>80</v>
      </c>
      <c r="H5" s="44">
        <f t="shared" si="0"/>
        <v>10</v>
      </c>
      <c r="I5" s="28">
        <v>29</v>
      </c>
      <c r="J5" s="28">
        <v>45</v>
      </c>
      <c r="K5" s="44">
        <f t="shared" si="1"/>
        <v>5</v>
      </c>
      <c r="L5" s="28">
        <v>23</v>
      </c>
      <c r="M5" s="28">
        <v>64</v>
      </c>
      <c r="N5" s="44">
        <f t="shared" si="2"/>
        <v>8</v>
      </c>
      <c r="O5" s="48">
        <f t="shared" si="3"/>
        <v>3</v>
      </c>
      <c r="P5" s="45">
        <f t="shared" si="4"/>
        <v>240</v>
      </c>
      <c r="Q5" s="48">
        <f t="shared" si="5"/>
        <v>70</v>
      </c>
      <c r="R5" s="48">
        <f t="shared" si="6"/>
        <v>189</v>
      </c>
      <c r="S5" s="49">
        <f t="shared" si="7"/>
        <v>2.7</v>
      </c>
      <c r="T5" s="50"/>
    </row>
    <row r="6" spans="1:20" ht="12.75" customHeight="1">
      <c r="A6" s="133"/>
      <c r="B6" s="29">
        <v>154807</v>
      </c>
      <c r="C6" s="30" t="s">
        <v>22</v>
      </c>
      <c r="D6" s="28">
        <v>60</v>
      </c>
      <c r="E6" s="36">
        <v>1.84</v>
      </c>
      <c r="F6" s="28">
        <v>28</v>
      </c>
      <c r="G6" s="28">
        <v>39</v>
      </c>
      <c r="H6" s="44">
        <f t="shared" si="0"/>
        <v>6</v>
      </c>
      <c r="I6" s="28">
        <v>39</v>
      </c>
      <c r="J6" s="28">
        <v>60</v>
      </c>
      <c r="K6" s="44">
        <f t="shared" si="1"/>
        <v>10</v>
      </c>
      <c r="L6" s="28">
        <v>37</v>
      </c>
      <c r="M6" s="28">
        <v>60</v>
      </c>
      <c r="N6" s="44">
        <f t="shared" si="2"/>
        <v>10</v>
      </c>
      <c r="O6" s="48">
        <f t="shared" si="3"/>
        <v>3</v>
      </c>
      <c r="P6" s="45">
        <f t="shared" si="4"/>
        <v>180</v>
      </c>
      <c r="Q6" s="48">
        <f t="shared" si="5"/>
        <v>104</v>
      </c>
      <c r="R6" s="48">
        <f t="shared" si="6"/>
        <v>159</v>
      </c>
      <c r="S6" s="49">
        <f t="shared" si="7"/>
        <v>1.5288461538461537</v>
      </c>
      <c r="T6" s="50"/>
    </row>
    <row r="7" spans="1:20" ht="12.75" customHeight="1">
      <c r="A7" s="133"/>
      <c r="B7" s="74"/>
      <c r="C7" s="75"/>
      <c r="D7" s="28"/>
      <c r="E7" s="63"/>
      <c r="F7" s="28"/>
      <c r="G7" s="28"/>
      <c r="H7" s="44">
        <f t="shared" si="0"/>
        <v>0</v>
      </c>
      <c r="I7" s="28"/>
      <c r="J7" s="28"/>
      <c r="K7" s="44">
        <f t="shared" si="1"/>
        <v>0</v>
      </c>
      <c r="L7" s="28"/>
      <c r="M7" s="28"/>
      <c r="N7" s="44">
        <f t="shared" si="2"/>
        <v>0</v>
      </c>
      <c r="O7" s="48">
        <f t="shared" si="3"/>
        <v>0</v>
      </c>
      <c r="P7" s="45">
        <f t="shared" si="4"/>
        <v>0</v>
      </c>
      <c r="Q7" s="48">
        <f t="shared" si="5"/>
        <v>0</v>
      </c>
      <c r="R7" s="48">
        <f t="shared" si="6"/>
        <v>0</v>
      </c>
      <c r="S7" s="49">
        <f t="shared" si="7"/>
        <v>0</v>
      </c>
      <c r="T7" s="50"/>
    </row>
    <row r="8" spans="1:20" ht="12.75" customHeight="1">
      <c r="A8" s="133"/>
      <c r="B8" s="76"/>
      <c r="C8" s="77"/>
      <c r="D8" s="62"/>
      <c r="E8" s="78"/>
      <c r="F8" s="28"/>
      <c r="G8" s="28"/>
      <c r="H8" s="44">
        <f t="shared" si="0"/>
        <v>0</v>
      </c>
      <c r="I8" s="28"/>
      <c r="J8" s="28"/>
      <c r="K8" s="44">
        <f t="shared" si="1"/>
        <v>0</v>
      </c>
      <c r="L8" s="28"/>
      <c r="M8" s="28"/>
      <c r="N8" s="44">
        <f t="shared" si="2"/>
        <v>0</v>
      </c>
      <c r="O8" s="48">
        <f t="shared" si="3"/>
        <v>0</v>
      </c>
      <c r="P8" s="45">
        <f t="shared" si="4"/>
        <v>0</v>
      </c>
      <c r="Q8" s="48">
        <f t="shared" si="5"/>
        <v>0</v>
      </c>
      <c r="R8" s="48">
        <f t="shared" si="6"/>
        <v>0</v>
      </c>
      <c r="S8" s="49">
        <f t="shared" si="7"/>
        <v>0</v>
      </c>
      <c r="T8" s="51"/>
    </row>
    <row r="9" spans="1:20" ht="12.75" customHeight="1" thickBot="1">
      <c r="A9" s="133"/>
      <c r="B9" s="31"/>
      <c r="C9" s="32" t="s">
        <v>6</v>
      </c>
      <c r="D9" s="48"/>
      <c r="E9" s="48"/>
      <c r="F9" s="28"/>
      <c r="G9" s="52">
        <f>SUM(G3:G8)</f>
        <v>298</v>
      </c>
      <c r="H9" s="53">
        <f>IF(G9&gt;0,TRUNC(G9/SUM(IF(G3&gt;0,$D3,0),IF(G4&gt;0,$D4,0),IF(G5&gt;0,$D5,0),IF(G6&gt;0,$D6,0),IF(G7&gt;0,$D7),IF(G8&gt;0,$D8,0))*10),0)</f>
        <v>9</v>
      </c>
      <c r="I9" s="28"/>
      <c r="J9" s="52">
        <f>SUM(J3:J8)</f>
        <v>285</v>
      </c>
      <c r="K9" s="53">
        <f>IF(J9&gt;0,TRUNC(J9/SUM(IF(J3&gt;0,$D3,0),IF(J4&gt;0,$D4,0),IF(J5&gt;0,$D5,0),IF(J6&gt;0,$D6,0),IF(J7&gt;0,$D7),IF(J8&gt;0,$D8,0))*10),0)</f>
        <v>8</v>
      </c>
      <c r="L9" s="28"/>
      <c r="M9" s="52">
        <f>SUM(M3:M8)</f>
        <v>304</v>
      </c>
      <c r="N9" s="53">
        <f>IF(M9&gt;0,TRUNC(M9/SUM(IF(M3&gt;0,$D3,0),IF(M4&gt;0,$D4,0),IF(M5&gt;0,$D5,0),IF(M6&gt;0,$D6,0),IF(M7&gt;0,$D7),IF(M8&gt;0,$D8,0))*10),0)</f>
        <v>9</v>
      </c>
      <c r="O9" s="52"/>
      <c r="P9" s="54">
        <f>SUM(P3:P8)</f>
        <v>960</v>
      </c>
      <c r="Q9" s="48">
        <f>SUM(Q3:Q8)</f>
        <v>339</v>
      </c>
      <c r="R9" s="48">
        <f>SUM(R3:R8)</f>
        <v>887</v>
      </c>
      <c r="S9" s="49"/>
      <c r="T9" s="55"/>
    </row>
    <row r="10" spans="1:20" ht="12.75" customHeight="1" thickBot="1">
      <c r="A10" s="134"/>
      <c r="B10" s="33"/>
      <c r="C10" s="34" t="s">
        <v>7</v>
      </c>
      <c r="D10" s="56"/>
      <c r="E10" s="56"/>
      <c r="F10" s="57"/>
      <c r="G10" s="57"/>
      <c r="H10" s="58">
        <f>SUM(H3:H9)</f>
        <v>44</v>
      </c>
      <c r="I10" s="57"/>
      <c r="J10" s="57"/>
      <c r="K10" s="58">
        <f>SUM(K3:K9)</f>
        <v>43</v>
      </c>
      <c r="L10" s="57"/>
      <c r="M10" s="57"/>
      <c r="N10" s="58">
        <f>SUM(N3:N9)</f>
        <v>47</v>
      </c>
      <c r="O10" s="59"/>
      <c r="P10" s="59"/>
      <c r="Q10" s="59"/>
      <c r="R10" s="57"/>
      <c r="S10" s="60">
        <f>IF(P9&gt;0,R9/P9,0)</f>
        <v>0.9239583333333333</v>
      </c>
      <c r="T10" s="61">
        <f>SUM(H10+K10+N10)</f>
        <v>134</v>
      </c>
    </row>
    <row r="11" spans="1:20" ht="12.75" customHeight="1" thickBot="1">
      <c r="A11" s="132"/>
      <c r="B11" s="10" t="s">
        <v>0</v>
      </c>
      <c r="C11" s="11" t="s">
        <v>65</v>
      </c>
      <c r="D11" s="38" t="s">
        <v>1</v>
      </c>
      <c r="E11" s="39" t="s">
        <v>9</v>
      </c>
      <c r="F11" s="38" t="s">
        <v>2</v>
      </c>
      <c r="G11" s="38" t="s">
        <v>3</v>
      </c>
      <c r="H11" s="40" t="s">
        <v>4</v>
      </c>
      <c r="I11" s="38" t="s">
        <v>5</v>
      </c>
      <c r="J11" s="38" t="s">
        <v>3</v>
      </c>
      <c r="K11" s="40" t="s">
        <v>4</v>
      </c>
      <c r="L11" s="38" t="s">
        <v>5</v>
      </c>
      <c r="M11" s="38" t="s">
        <v>3</v>
      </c>
      <c r="N11" s="40" t="s">
        <v>4</v>
      </c>
      <c r="O11" s="41" t="s">
        <v>10</v>
      </c>
      <c r="P11" s="41" t="s">
        <v>12</v>
      </c>
      <c r="Q11" s="38" t="s">
        <v>8</v>
      </c>
      <c r="R11" s="38" t="s">
        <v>3</v>
      </c>
      <c r="S11" s="39" t="s">
        <v>9</v>
      </c>
      <c r="T11" s="42"/>
    </row>
    <row r="12" spans="1:20" ht="12.75" customHeight="1">
      <c r="A12" s="133">
        <v>2</v>
      </c>
      <c r="B12" s="12">
        <v>119253</v>
      </c>
      <c r="C12" s="13" t="s">
        <v>46</v>
      </c>
      <c r="D12" s="27">
        <v>140</v>
      </c>
      <c r="E12" s="46">
        <v>5.16</v>
      </c>
      <c r="F12" s="43">
        <v>19</v>
      </c>
      <c r="G12" s="43">
        <v>91</v>
      </c>
      <c r="H12" s="44">
        <f aca="true" t="shared" si="8" ref="H12:H17">IF($D12&gt;0,(TRUNC(G12/$D12*10)),0)</f>
        <v>6</v>
      </c>
      <c r="I12" s="43">
        <v>28</v>
      </c>
      <c r="J12" s="43">
        <v>115</v>
      </c>
      <c r="K12" s="44">
        <f aca="true" t="shared" si="9" ref="K12:K17">IF($D12&gt;0,(TRUNC(J12/$D12*10)),0)</f>
        <v>8</v>
      </c>
      <c r="L12" s="43">
        <v>21</v>
      </c>
      <c r="M12" s="43">
        <v>129</v>
      </c>
      <c r="N12" s="44">
        <f aca="true" t="shared" si="10" ref="N12:N17">IF($D12&gt;0,(TRUNC(M12/$D12*10)),0)</f>
        <v>9</v>
      </c>
      <c r="O12" s="45">
        <f aca="true" t="shared" si="11" ref="O12:O17">(COUNTIF(F12:N12,"&gt;0"))/3</f>
        <v>3</v>
      </c>
      <c r="P12" s="45">
        <f aca="true" t="shared" si="12" ref="P12:P17">O12*$D12</f>
        <v>420</v>
      </c>
      <c r="Q12" s="45">
        <f aca="true" t="shared" si="13" ref="Q12:Q17">SUM(F12,I12,L12)</f>
        <v>68</v>
      </c>
      <c r="R12" s="45">
        <f aca="true" t="shared" si="14" ref="R12:R17">SUM(G12,J12,M12)</f>
        <v>335</v>
      </c>
      <c r="S12" s="46">
        <f aca="true" t="shared" si="15" ref="S12:S17">IF(Q12&gt;0,R12/Q12,0)</f>
        <v>4.926470588235294</v>
      </c>
      <c r="T12" s="47"/>
    </row>
    <row r="13" spans="1:20" ht="12.75" customHeight="1">
      <c r="A13" s="133"/>
      <c r="B13" s="14">
        <v>109116</v>
      </c>
      <c r="C13" s="15" t="s">
        <v>47</v>
      </c>
      <c r="D13" s="28">
        <v>90</v>
      </c>
      <c r="E13" s="63">
        <v>3.3</v>
      </c>
      <c r="F13" s="28">
        <v>20</v>
      </c>
      <c r="G13" s="28">
        <v>90</v>
      </c>
      <c r="H13" s="44">
        <f t="shared" si="8"/>
        <v>10</v>
      </c>
      <c r="I13" s="28">
        <v>30</v>
      </c>
      <c r="J13" s="28">
        <v>89</v>
      </c>
      <c r="K13" s="44">
        <f t="shared" si="9"/>
        <v>9</v>
      </c>
      <c r="L13" s="28">
        <v>28</v>
      </c>
      <c r="M13" s="28">
        <v>84</v>
      </c>
      <c r="N13" s="44">
        <f t="shared" si="10"/>
        <v>9</v>
      </c>
      <c r="O13" s="48">
        <f t="shared" si="11"/>
        <v>3</v>
      </c>
      <c r="P13" s="45">
        <f t="shared" si="12"/>
        <v>270</v>
      </c>
      <c r="Q13" s="48">
        <f t="shared" si="13"/>
        <v>78</v>
      </c>
      <c r="R13" s="48">
        <f t="shared" si="14"/>
        <v>263</v>
      </c>
      <c r="S13" s="49">
        <f t="shared" si="15"/>
        <v>3.371794871794872</v>
      </c>
      <c r="T13" s="50"/>
    </row>
    <row r="14" spans="1:20" ht="12.75" customHeight="1">
      <c r="A14" s="133"/>
      <c r="B14" s="14">
        <v>119410</v>
      </c>
      <c r="C14" s="15" t="s">
        <v>48</v>
      </c>
      <c r="D14" s="28">
        <v>80</v>
      </c>
      <c r="E14" s="63">
        <v>2.55</v>
      </c>
      <c r="F14" s="28">
        <v>22</v>
      </c>
      <c r="G14" s="28">
        <v>80</v>
      </c>
      <c r="H14" s="44">
        <f t="shared" si="8"/>
        <v>10</v>
      </c>
      <c r="I14" s="28">
        <v>29</v>
      </c>
      <c r="J14" s="28">
        <v>80</v>
      </c>
      <c r="K14" s="44">
        <f t="shared" si="9"/>
        <v>10</v>
      </c>
      <c r="L14" s="28"/>
      <c r="M14" s="28"/>
      <c r="N14" s="44">
        <f t="shared" si="10"/>
        <v>0</v>
      </c>
      <c r="O14" s="48">
        <f t="shared" si="11"/>
        <v>2</v>
      </c>
      <c r="P14" s="45">
        <f t="shared" si="12"/>
        <v>160</v>
      </c>
      <c r="Q14" s="48">
        <f t="shared" si="13"/>
        <v>51</v>
      </c>
      <c r="R14" s="48">
        <f t="shared" si="14"/>
        <v>160</v>
      </c>
      <c r="S14" s="49">
        <f t="shared" si="15"/>
        <v>3.1372549019607843</v>
      </c>
      <c r="T14" s="50"/>
    </row>
    <row r="15" spans="1:20" ht="12.75" customHeight="1">
      <c r="A15" s="133"/>
      <c r="B15" s="14">
        <v>118749</v>
      </c>
      <c r="C15" s="15" t="s">
        <v>49</v>
      </c>
      <c r="D15" s="28">
        <v>55</v>
      </c>
      <c r="E15" s="63">
        <v>1.51</v>
      </c>
      <c r="F15" s="28"/>
      <c r="G15" s="28"/>
      <c r="H15" s="44">
        <f t="shared" si="8"/>
        <v>0</v>
      </c>
      <c r="I15" s="28">
        <v>39</v>
      </c>
      <c r="J15" s="28">
        <v>50</v>
      </c>
      <c r="K15" s="44">
        <f t="shared" si="9"/>
        <v>9</v>
      </c>
      <c r="L15" s="28">
        <v>35</v>
      </c>
      <c r="M15" s="28">
        <v>41</v>
      </c>
      <c r="N15" s="44">
        <f t="shared" si="10"/>
        <v>7</v>
      </c>
      <c r="O15" s="48">
        <f t="shared" si="11"/>
        <v>2</v>
      </c>
      <c r="P15" s="45">
        <f t="shared" si="12"/>
        <v>110</v>
      </c>
      <c r="Q15" s="48">
        <f t="shared" si="13"/>
        <v>74</v>
      </c>
      <c r="R15" s="48">
        <f t="shared" si="14"/>
        <v>91</v>
      </c>
      <c r="S15" s="49">
        <f t="shared" si="15"/>
        <v>1.2297297297297298</v>
      </c>
      <c r="T15" s="51"/>
    </row>
    <row r="16" spans="1:20" ht="12.75" customHeight="1">
      <c r="A16" s="133"/>
      <c r="B16" s="14">
        <v>204954</v>
      </c>
      <c r="C16" s="15" t="s">
        <v>50</v>
      </c>
      <c r="D16" s="28">
        <v>45</v>
      </c>
      <c r="E16" s="63">
        <v>1.22</v>
      </c>
      <c r="F16" s="28">
        <v>39</v>
      </c>
      <c r="G16" s="28">
        <v>39</v>
      </c>
      <c r="H16" s="44">
        <f t="shared" si="8"/>
        <v>8</v>
      </c>
      <c r="I16" s="28"/>
      <c r="J16" s="28"/>
      <c r="K16" s="44">
        <f t="shared" si="9"/>
        <v>0</v>
      </c>
      <c r="L16" s="28">
        <v>24</v>
      </c>
      <c r="M16" s="28">
        <v>45</v>
      </c>
      <c r="N16" s="44">
        <f t="shared" si="10"/>
        <v>10</v>
      </c>
      <c r="O16" s="48">
        <f t="shared" si="11"/>
        <v>2</v>
      </c>
      <c r="P16" s="45">
        <f t="shared" si="12"/>
        <v>90</v>
      </c>
      <c r="Q16" s="48">
        <f t="shared" si="13"/>
        <v>63</v>
      </c>
      <c r="R16" s="48">
        <f t="shared" si="14"/>
        <v>84</v>
      </c>
      <c r="S16" s="49">
        <f t="shared" si="15"/>
        <v>1.3333333333333333</v>
      </c>
      <c r="T16" s="51"/>
    </row>
    <row r="17" spans="1:20" ht="12.75" customHeight="1">
      <c r="A17" s="133"/>
      <c r="B17" s="14"/>
      <c r="C17" s="15"/>
      <c r="D17" s="28"/>
      <c r="E17" s="63"/>
      <c r="F17" s="28"/>
      <c r="G17" s="28"/>
      <c r="H17" s="44">
        <f t="shared" si="8"/>
        <v>0</v>
      </c>
      <c r="I17" s="28"/>
      <c r="J17" s="28"/>
      <c r="K17" s="44">
        <f t="shared" si="9"/>
        <v>0</v>
      </c>
      <c r="L17" s="28"/>
      <c r="M17" s="28"/>
      <c r="N17" s="44">
        <f t="shared" si="10"/>
        <v>0</v>
      </c>
      <c r="O17" s="48">
        <f t="shared" si="11"/>
        <v>0</v>
      </c>
      <c r="P17" s="45">
        <f t="shared" si="12"/>
        <v>0</v>
      </c>
      <c r="Q17" s="48">
        <f t="shared" si="13"/>
        <v>0</v>
      </c>
      <c r="R17" s="48">
        <f t="shared" si="14"/>
        <v>0</v>
      </c>
      <c r="S17" s="49">
        <f t="shared" si="15"/>
        <v>0</v>
      </c>
      <c r="T17" s="51"/>
    </row>
    <row r="18" spans="1:20" ht="12.75" customHeight="1" thickBot="1">
      <c r="A18" s="133"/>
      <c r="B18" s="16"/>
      <c r="C18" s="15" t="s">
        <v>6</v>
      </c>
      <c r="D18" s="48"/>
      <c r="E18" s="48"/>
      <c r="F18" s="28"/>
      <c r="G18" s="52">
        <f>SUM(G12:G17)</f>
        <v>300</v>
      </c>
      <c r="H18" s="53">
        <f>IF(G18&gt;0,TRUNC(G18/SUM(IF(G12&gt;0,$D12,0),IF(G13&gt;0,$D13,0),IF(G14&gt;0,$D14,0),IF(G15&gt;0,$D15,0),IF(G16&gt;0,$D16),IF(G17&gt;0,$D17,0))*10),0)</f>
        <v>8</v>
      </c>
      <c r="I18" s="28"/>
      <c r="J18" s="52">
        <f>SUM(J11:J17)</f>
        <v>334</v>
      </c>
      <c r="K18" s="53">
        <f>IF(J18&gt;0,TRUNC(J18/SUM(IF(J12&gt;0,$D12,0),IF(J13&gt;0,$D13,0),IF(J14&gt;0,$D14,0),IF(J15&gt;0,$D15,0),IF(J16&gt;0,$D16),IF(J17&gt;0,$D17,0))*10),0)</f>
        <v>9</v>
      </c>
      <c r="L18" s="28"/>
      <c r="M18" s="52">
        <f>SUM(M11:M17)</f>
        <v>299</v>
      </c>
      <c r="N18" s="53">
        <f>IF(M18&gt;0,TRUNC(M18/SUM(IF(M12&gt;0,$D12,0),IF(M13&gt;0,$D13,0),IF(M14&gt;0,$D14,0),IF(M15&gt;0,$D15,0),IF(M16&gt;0,$D16),IF(M17&gt;0,$D17,0))*10),0)</f>
        <v>9</v>
      </c>
      <c r="O18" s="52"/>
      <c r="P18" s="54">
        <f>SUM(P12:P17)</f>
        <v>1050</v>
      </c>
      <c r="Q18" s="48">
        <f>SUM(Q12:Q17)</f>
        <v>334</v>
      </c>
      <c r="R18" s="48">
        <f>SUM(R12:R17)</f>
        <v>933</v>
      </c>
      <c r="S18" s="49"/>
      <c r="T18" s="55"/>
    </row>
    <row r="19" spans="1:20" ht="12.75" customHeight="1" thickBot="1">
      <c r="A19" s="134"/>
      <c r="B19" s="17"/>
      <c r="C19" s="18" t="s">
        <v>7</v>
      </c>
      <c r="D19" s="56"/>
      <c r="E19" s="56"/>
      <c r="F19" s="57"/>
      <c r="G19" s="57"/>
      <c r="H19" s="58">
        <f>SUM(H12:H18)</f>
        <v>42</v>
      </c>
      <c r="I19" s="57"/>
      <c r="J19" s="57"/>
      <c r="K19" s="58">
        <f>SUM(K12:K18)</f>
        <v>45</v>
      </c>
      <c r="L19" s="57"/>
      <c r="M19" s="57"/>
      <c r="N19" s="58">
        <f>SUM(N12:N18)</f>
        <v>44</v>
      </c>
      <c r="O19" s="59"/>
      <c r="P19" s="59"/>
      <c r="Q19" s="59"/>
      <c r="R19" s="57"/>
      <c r="S19" s="60">
        <f>IF(P18&gt;0,R18/P18,0)</f>
        <v>0.8885714285714286</v>
      </c>
      <c r="T19" s="61">
        <f>SUM(H19+K19+N19)</f>
        <v>131</v>
      </c>
    </row>
    <row r="20" spans="1:20" ht="12.75" customHeight="1" thickBot="1">
      <c r="A20" s="132"/>
      <c r="B20" s="19" t="s">
        <v>0</v>
      </c>
      <c r="C20" s="20" t="s">
        <v>27</v>
      </c>
      <c r="D20" s="38" t="s">
        <v>1</v>
      </c>
      <c r="E20" s="39" t="s">
        <v>9</v>
      </c>
      <c r="F20" s="38" t="s">
        <v>2</v>
      </c>
      <c r="G20" s="38" t="s">
        <v>3</v>
      </c>
      <c r="H20" s="40" t="s">
        <v>4</v>
      </c>
      <c r="I20" s="38" t="s">
        <v>5</v>
      </c>
      <c r="J20" s="38" t="s">
        <v>3</v>
      </c>
      <c r="K20" s="40" t="s">
        <v>4</v>
      </c>
      <c r="L20" s="38" t="s">
        <v>5</v>
      </c>
      <c r="M20" s="38" t="s">
        <v>3</v>
      </c>
      <c r="N20" s="40" t="s">
        <v>4</v>
      </c>
      <c r="O20" s="41" t="s">
        <v>10</v>
      </c>
      <c r="P20" s="41" t="s">
        <v>12</v>
      </c>
      <c r="Q20" s="38" t="s">
        <v>8</v>
      </c>
      <c r="R20" s="38" t="s">
        <v>3</v>
      </c>
      <c r="S20" s="39" t="s">
        <v>9</v>
      </c>
      <c r="T20" s="42"/>
    </row>
    <row r="21" spans="1:20" ht="12.75" customHeight="1">
      <c r="A21" s="133">
        <v>3</v>
      </c>
      <c r="B21" s="73">
        <v>143165</v>
      </c>
      <c r="C21" s="72" t="s">
        <v>28</v>
      </c>
      <c r="D21" s="36">
        <v>90</v>
      </c>
      <c r="E21" s="36">
        <v>3.35</v>
      </c>
      <c r="F21" s="43">
        <v>29</v>
      </c>
      <c r="G21" s="43">
        <v>90</v>
      </c>
      <c r="H21" s="44">
        <f aca="true" t="shared" si="16" ref="H21:H26">IF($D21&gt;0,(TRUNC(G21/$D21*10)),0)</f>
        <v>10</v>
      </c>
      <c r="I21" s="43">
        <v>27</v>
      </c>
      <c r="J21" s="43">
        <v>90</v>
      </c>
      <c r="K21" s="44">
        <f aca="true" t="shared" si="17" ref="K21:K26">IF($D21&gt;0,(TRUNC(J21/$D21*10)),0)</f>
        <v>10</v>
      </c>
      <c r="L21" s="43">
        <v>21</v>
      </c>
      <c r="M21" s="43">
        <v>90</v>
      </c>
      <c r="N21" s="44">
        <f aca="true" t="shared" si="18" ref="N21:N26">IF($D21&gt;0,(TRUNC(M21/$D21*10)),0)</f>
        <v>10</v>
      </c>
      <c r="O21" s="45">
        <f aca="true" t="shared" si="19" ref="O21:O26">(COUNTIF(F21:N21,"&gt;0"))/3</f>
        <v>3</v>
      </c>
      <c r="P21" s="45">
        <f aca="true" t="shared" si="20" ref="P21:P26">O21*$D21</f>
        <v>270</v>
      </c>
      <c r="Q21" s="45">
        <f aca="true" t="shared" si="21" ref="Q21:R26">SUM(F21,I21,L21)</f>
        <v>77</v>
      </c>
      <c r="R21" s="45">
        <f t="shared" si="21"/>
        <v>270</v>
      </c>
      <c r="S21" s="46">
        <f aca="true" t="shared" si="22" ref="S21:S26">IF(Q21&gt;0,R21/Q21,0)</f>
        <v>3.5064935064935066</v>
      </c>
      <c r="T21" s="47"/>
    </row>
    <row r="22" spans="1:20" ht="12.75" customHeight="1">
      <c r="A22" s="133"/>
      <c r="B22" s="73">
        <v>206727</v>
      </c>
      <c r="C22" s="72" t="s">
        <v>130</v>
      </c>
      <c r="D22" s="35">
        <v>65</v>
      </c>
      <c r="E22" s="35">
        <v>1.98</v>
      </c>
      <c r="F22" s="28">
        <v>18</v>
      </c>
      <c r="G22" s="28">
        <v>43</v>
      </c>
      <c r="H22" s="44">
        <f t="shared" si="16"/>
        <v>6</v>
      </c>
      <c r="I22" s="28">
        <v>35</v>
      </c>
      <c r="J22" s="28">
        <v>65</v>
      </c>
      <c r="K22" s="44">
        <f t="shared" si="17"/>
        <v>10</v>
      </c>
      <c r="L22" s="28">
        <v>28</v>
      </c>
      <c r="M22" s="28">
        <v>65</v>
      </c>
      <c r="N22" s="44">
        <f t="shared" si="18"/>
        <v>10</v>
      </c>
      <c r="O22" s="48">
        <f t="shared" si="19"/>
        <v>3</v>
      </c>
      <c r="P22" s="45">
        <f t="shared" si="20"/>
        <v>195</v>
      </c>
      <c r="Q22" s="48">
        <f t="shared" si="21"/>
        <v>81</v>
      </c>
      <c r="R22" s="48">
        <f t="shared" si="21"/>
        <v>173</v>
      </c>
      <c r="S22" s="49">
        <f t="shared" si="22"/>
        <v>2.1358024691358026</v>
      </c>
      <c r="T22" s="50"/>
    </row>
    <row r="23" spans="1:20" ht="12.75" customHeight="1">
      <c r="A23" s="133"/>
      <c r="B23" s="73">
        <v>161850</v>
      </c>
      <c r="C23" s="72" t="s">
        <v>29</v>
      </c>
      <c r="D23" s="35">
        <v>50</v>
      </c>
      <c r="E23" s="35">
        <v>1.33</v>
      </c>
      <c r="F23" s="28">
        <v>32</v>
      </c>
      <c r="G23" s="28">
        <v>44</v>
      </c>
      <c r="H23" s="44">
        <f t="shared" si="16"/>
        <v>8</v>
      </c>
      <c r="I23" s="28">
        <v>27</v>
      </c>
      <c r="J23" s="28">
        <v>27</v>
      </c>
      <c r="K23" s="44">
        <f t="shared" si="17"/>
        <v>5</v>
      </c>
      <c r="L23" s="28"/>
      <c r="M23" s="28"/>
      <c r="N23" s="44">
        <f t="shared" si="18"/>
        <v>0</v>
      </c>
      <c r="O23" s="48">
        <f t="shared" si="19"/>
        <v>2</v>
      </c>
      <c r="P23" s="45">
        <f t="shared" si="20"/>
        <v>100</v>
      </c>
      <c r="Q23" s="48">
        <f t="shared" si="21"/>
        <v>59</v>
      </c>
      <c r="R23" s="48">
        <f t="shared" si="21"/>
        <v>71</v>
      </c>
      <c r="S23" s="49">
        <f t="shared" si="22"/>
        <v>1.2033898305084745</v>
      </c>
      <c r="T23" s="50"/>
    </row>
    <row r="24" spans="1:20" ht="12.75" customHeight="1">
      <c r="A24" s="133"/>
      <c r="B24" s="73">
        <v>143177</v>
      </c>
      <c r="C24" s="72" t="s">
        <v>30</v>
      </c>
      <c r="D24" s="35">
        <v>35</v>
      </c>
      <c r="E24" s="35">
        <v>0.92</v>
      </c>
      <c r="F24" s="28"/>
      <c r="G24" s="28"/>
      <c r="H24" s="44">
        <f t="shared" si="16"/>
        <v>0</v>
      </c>
      <c r="I24" s="28">
        <v>30</v>
      </c>
      <c r="J24" s="28">
        <v>31</v>
      </c>
      <c r="K24" s="44">
        <f t="shared" si="17"/>
        <v>8</v>
      </c>
      <c r="L24" s="28">
        <v>24</v>
      </c>
      <c r="M24" s="28">
        <v>28</v>
      </c>
      <c r="N24" s="44">
        <f t="shared" si="18"/>
        <v>8</v>
      </c>
      <c r="O24" s="48">
        <f t="shared" si="19"/>
        <v>2</v>
      </c>
      <c r="P24" s="45">
        <f t="shared" si="20"/>
        <v>70</v>
      </c>
      <c r="Q24" s="48">
        <f t="shared" si="21"/>
        <v>54</v>
      </c>
      <c r="R24" s="48">
        <f t="shared" si="21"/>
        <v>59</v>
      </c>
      <c r="S24" s="49">
        <f t="shared" si="22"/>
        <v>1.0925925925925926</v>
      </c>
      <c r="T24" s="50"/>
    </row>
    <row r="25" spans="1:20" ht="12.75" customHeight="1">
      <c r="A25" s="133"/>
      <c r="B25" s="73">
        <v>210243</v>
      </c>
      <c r="C25" s="72" t="s">
        <v>31</v>
      </c>
      <c r="D25" s="35">
        <v>50</v>
      </c>
      <c r="E25" s="35">
        <v>1.32</v>
      </c>
      <c r="F25" s="28">
        <v>28</v>
      </c>
      <c r="G25" s="28">
        <v>50</v>
      </c>
      <c r="H25" s="44">
        <f t="shared" si="16"/>
        <v>10</v>
      </c>
      <c r="I25" s="28"/>
      <c r="J25" s="28"/>
      <c r="K25" s="44">
        <f t="shared" si="17"/>
        <v>0</v>
      </c>
      <c r="L25" s="28">
        <v>35</v>
      </c>
      <c r="M25" s="28">
        <v>50</v>
      </c>
      <c r="N25" s="44">
        <f t="shared" si="18"/>
        <v>10</v>
      </c>
      <c r="O25" s="48">
        <f t="shared" si="19"/>
        <v>2</v>
      </c>
      <c r="P25" s="45">
        <f t="shared" si="20"/>
        <v>100</v>
      </c>
      <c r="Q25" s="48">
        <f t="shared" si="21"/>
        <v>63</v>
      </c>
      <c r="R25" s="48">
        <f t="shared" si="21"/>
        <v>100</v>
      </c>
      <c r="S25" s="49">
        <f t="shared" si="22"/>
        <v>1.5873015873015872</v>
      </c>
      <c r="T25" s="50"/>
    </row>
    <row r="26" spans="1:20" ht="12.75" customHeight="1">
      <c r="A26" s="133"/>
      <c r="B26" s="70"/>
      <c r="C26" s="71"/>
      <c r="D26" s="28"/>
      <c r="E26" s="63"/>
      <c r="F26" s="28"/>
      <c r="G26" s="28"/>
      <c r="H26" s="44">
        <f t="shared" si="16"/>
        <v>0</v>
      </c>
      <c r="I26" s="28"/>
      <c r="J26" s="28"/>
      <c r="K26" s="44">
        <f t="shared" si="17"/>
        <v>0</v>
      </c>
      <c r="L26" s="28"/>
      <c r="M26" s="28"/>
      <c r="N26" s="44">
        <f t="shared" si="18"/>
        <v>0</v>
      </c>
      <c r="O26" s="48">
        <f t="shared" si="19"/>
        <v>0</v>
      </c>
      <c r="P26" s="45">
        <f t="shared" si="20"/>
        <v>0</v>
      </c>
      <c r="Q26" s="48">
        <f t="shared" si="21"/>
        <v>0</v>
      </c>
      <c r="R26" s="48">
        <f t="shared" si="21"/>
        <v>0</v>
      </c>
      <c r="S26" s="49">
        <f t="shared" si="22"/>
        <v>0</v>
      </c>
      <c r="T26" s="65"/>
    </row>
    <row r="27" spans="1:20" ht="12.75" customHeight="1" thickBot="1">
      <c r="A27" s="133"/>
      <c r="B27" s="22"/>
      <c r="C27" s="21" t="s">
        <v>6</v>
      </c>
      <c r="D27" s="48"/>
      <c r="E27" s="48"/>
      <c r="F27" s="28"/>
      <c r="G27" s="52">
        <f>SUM(G21:G26)</f>
        <v>227</v>
      </c>
      <c r="H27" s="53">
        <f>IF(G27&gt;0,TRUNC(G27/SUM(IF(G21&gt;0,$D21,0),IF(G22&gt;0,$D22,0),IF(G23&gt;0,$D23,0),IF(G24&gt;0,$D24,0),IF(G25&gt;0,$D25),IF(G26&gt;0,$D26,0))*10),0)</f>
        <v>8</v>
      </c>
      <c r="I27" s="28"/>
      <c r="J27" s="52">
        <f>SUM(J21:J25)</f>
        <v>213</v>
      </c>
      <c r="K27" s="53">
        <f>IF(J27&gt;0,TRUNC(J27/SUM(IF(J21&gt;0,$D21,0),IF(J22&gt;0,$D22,0),IF(J23&gt;0,$D23,0),IF(J24&gt;0,$D24,0),IF(J25&gt;0,$D25),IF(J26&gt;0,$D26,0))*10),0)</f>
        <v>8</v>
      </c>
      <c r="L27" s="28"/>
      <c r="M27" s="52">
        <f>SUM(M21:M25)</f>
        <v>233</v>
      </c>
      <c r="N27" s="53">
        <f>IF(M27&gt;0,TRUNC(M27/SUM(IF(M21&gt;0,$D21,0),IF(M22&gt;0,$D22,0),IF(M23&gt;0,$D23,0),IF(M24&gt;0,$D24,0),IF(M25&gt;0,$D25,0))*10),0)</f>
        <v>9</v>
      </c>
      <c r="O27" s="52"/>
      <c r="P27" s="54">
        <f>SUM(P21:P25)</f>
        <v>735</v>
      </c>
      <c r="Q27" s="48">
        <f>SUM(Q21:Q25)</f>
        <v>334</v>
      </c>
      <c r="R27" s="48">
        <f>SUM(R21:R25)</f>
        <v>673</v>
      </c>
      <c r="S27" s="66"/>
      <c r="T27" s="55"/>
    </row>
    <row r="28" spans="1:20" ht="12.75" customHeight="1" thickBot="1">
      <c r="A28" s="134"/>
      <c r="B28" s="23"/>
      <c r="C28" s="24" t="s">
        <v>7</v>
      </c>
      <c r="D28" s="56"/>
      <c r="E28" s="56"/>
      <c r="F28" s="57"/>
      <c r="G28" s="57"/>
      <c r="H28" s="58">
        <f>SUM(H20:H27)</f>
        <v>42</v>
      </c>
      <c r="I28" s="57"/>
      <c r="J28" s="57"/>
      <c r="K28" s="67">
        <f>SUM(K20:K27)</f>
        <v>41</v>
      </c>
      <c r="L28" s="57"/>
      <c r="M28" s="57"/>
      <c r="N28" s="58">
        <f>SUM(N20:N27)</f>
        <v>47</v>
      </c>
      <c r="O28" s="59"/>
      <c r="P28" s="59"/>
      <c r="Q28" s="59"/>
      <c r="R28" s="57"/>
      <c r="S28" s="60">
        <f>IF(P27&gt;0,R27/P27,0)</f>
        <v>0.9156462585034013</v>
      </c>
      <c r="T28" s="61">
        <f>SUM(H28+K28+N28)</f>
        <v>130</v>
      </c>
    </row>
    <row r="29" spans="1:20" ht="12.75" customHeight="1" thickBot="1">
      <c r="A29" s="132"/>
      <c r="B29" s="4" t="s">
        <v>0</v>
      </c>
      <c r="C29" s="5" t="s">
        <v>67</v>
      </c>
      <c r="D29" s="38" t="s">
        <v>1</v>
      </c>
      <c r="E29" s="39" t="s">
        <v>9</v>
      </c>
      <c r="F29" s="38" t="s">
        <v>8</v>
      </c>
      <c r="G29" s="38" t="s">
        <v>3</v>
      </c>
      <c r="H29" s="40" t="s">
        <v>4</v>
      </c>
      <c r="I29" s="38" t="s">
        <v>8</v>
      </c>
      <c r="J29" s="38" t="s">
        <v>3</v>
      </c>
      <c r="K29" s="40" t="s">
        <v>4</v>
      </c>
      <c r="L29" s="38" t="s">
        <v>8</v>
      </c>
      <c r="M29" s="38" t="s">
        <v>3</v>
      </c>
      <c r="N29" s="40" t="s">
        <v>4</v>
      </c>
      <c r="O29" s="41" t="s">
        <v>10</v>
      </c>
      <c r="P29" s="41" t="s">
        <v>12</v>
      </c>
      <c r="Q29" s="38" t="s">
        <v>8</v>
      </c>
      <c r="R29" s="38" t="s">
        <v>3</v>
      </c>
      <c r="S29" s="39" t="s">
        <v>9</v>
      </c>
      <c r="T29" s="42" t="s">
        <v>11</v>
      </c>
    </row>
    <row r="30" spans="1:20" ht="12.75" customHeight="1">
      <c r="A30" s="133">
        <v>4</v>
      </c>
      <c r="B30" s="25">
        <v>210856</v>
      </c>
      <c r="C30" s="26" t="s">
        <v>34</v>
      </c>
      <c r="D30" s="35">
        <v>100</v>
      </c>
      <c r="E30" s="35">
        <v>3.89</v>
      </c>
      <c r="F30" s="43">
        <v>19</v>
      </c>
      <c r="G30" s="43">
        <v>100</v>
      </c>
      <c r="H30" s="44">
        <f aca="true" t="shared" si="23" ref="H30:H35">IF($D30&gt;0,(TRUNC(G30/$D30*10)),0)</f>
        <v>10</v>
      </c>
      <c r="I30" s="43">
        <v>27</v>
      </c>
      <c r="J30" s="43">
        <v>97</v>
      </c>
      <c r="K30" s="44">
        <f aca="true" t="shared" si="24" ref="K30:K35">IF($D30&gt;0,(TRUNC(J30/$D30*10)),0)</f>
        <v>9</v>
      </c>
      <c r="L30" s="43">
        <v>23</v>
      </c>
      <c r="M30" s="43">
        <v>49</v>
      </c>
      <c r="N30" s="44">
        <f aca="true" t="shared" si="25" ref="N30:N35">IF($D30&gt;0,(TRUNC(M30/$D30*10)),0)</f>
        <v>4</v>
      </c>
      <c r="O30" s="45">
        <f aca="true" t="shared" si="26" ref="O30:O35">(COUNTIF(F30:N30,"&gt;0"))/3</f>
        <v>3</v>
      </c>
      <c r="P30" s="45">
        <f aca="true" t="shared" si="27" ref="P30:P35">O30*$D30</f>
        <v>300</v>
      </c>
      <c r="Q30" s="45">
        <f aca="true" t="shared" si="28" ref="Q30:Q35">SUM(F30,I30,L30)</f>
        <v>69</v>
      </c>
      <c r="R30" s="45">
        <f aca="true" t="shared" si="29" ref="R30:R35">SUM(G30,J30,M30)</f>
        <v>246</v>
      </c>
      <c r="S30" s="46">
        <f aca="true" t="shared" si="30" ref="S30:S35">IF(Q30&gt;0,R30/Q30,0)</f>
        <v>3.5652173913043477</v>
      </c>
      <c r="T30" s="47"/>
    </row>
    <row r="31" spans="1:20" ht="12.75" customHeight="1">
      <c r="A31" s="133"/>
      <c r="B31" s="83">
        <v>210858</v>
      </c>
      <c r="C31" s="84" t="s">
        <v>35</v>
      </c>
      <c r="D31" s="36">
        <v>70</v>
      </c>
      <c r="E31" s="36">
        <v>2.38</v>
      </c>
      <c r="F31" s="28">
        <v>20</v>
      </c>
      <c r="G31" s="28">
        <v>24</v>
      </c>
      <c r="H31" s="44">
        <f t="shared" si="23"/>
        <v>3</v>
      </c>
      <c r="I31" s="28">
        <v>35</v>
      </c>
      <c r="J31" s="28">
        <v>70</v>
      </c>
      <c r="K31" s="44">
        <f t="shared" si="24"/>
        <v>10</v>
      </c>
      <c r="L31" s="28">
        <v>23</v>
      </c>
      <c r="M31" s="28">
        <v>48</v>
      </c>
      <c r="N31" s="44">
        <f t="shared" si="25"/>
        <v>6</v>
      </c>
      <c r="O31" s="48">
        <f t="shared" si="26"/>
        <v>3</v>
      </c>
      <c r="P31" s="45">
        <f t="shared" si="27"/>
        <v>210</v>
      </c>
      <c r="Q31" s="48">
        <f t="shared" si="28"/>
        <v>78</v>
      </c>
      <c r="R31" s="48">
        <f t="shared" si="29"/>
        <v>142</v>
      </c>
      <c r="S31" s="49">
        <f t="shared" si="30"/>
        <v>1.8205128205128205</v>
      </c>
      <c r="T31" s="50"/>
    </row>
    <row r="32" spans="1:20" ht="12.75" customHeight="1">
      <c r="A32" s="133"/>
      <c r="B32" s="83">
        <v>143145</v>
      </c>
      <c r="C32" s="84" t="s">
        <v>36</v>
      </c>
      <c r="D32" s="36">
        <v>70</v>
      </c>
      <c r="E32" s="36">
        <v>2.24</v>
      </c>
      <c r="F32" s="28">
        <v>22</v>
      </c>
      <c r="G32" s="28">
        <v>31</v>
      </c>
      <c r="H32" s="44">
        <f t="shared" si="23"/>
        <v>4</v>
      </c>
      <c r="I32" s="28">
        <v>27</v>
      </c>
      <c r="J32" s="28">
        <v>70</v>
      </c>
      <c r="K32" s="44">
        <f t="shared" si="24"/>
        <v>10</v>
      </c>
      <c r="L32" s="28">
        <v>23</v>
      </c>
      <c r="M32" s="28">
        <v>70</v>
      </c>
      <c r="N32" s="44">
        <f t="shared" si="25"/>
        <v>10</v>
      </c>
      <c r="O32" s="48">
        <f t="shared" si="26"/>
        <v>3</v>
      </c>
      <c r="P32" s="45">
        <f t="shared" si="27"/>
        <v>210</v>
      </c>
      <c r="Q32" s="48">
        <f t="shared" si="28"/>
        <v>72</v>
      </c>
      <c r="R32" s="48">
        <f t="shared" si="29"/>
        <v>171</v>
      </c>
      <c r="S32" s="49">
        <f t="shared" si="30"/>
        <v>2.375</v>
      </c>
      <c r="T32" s="50"/>
    </row>
    <row r="33" spans="1:20" ht="12.75" customHeight="1">
      <c r="A33" s="133"/>
      <c r="B33" s="86">
        <v>210857</v>
      </c>
      <c r="C33" s="87" t="s">
        <v>37</v>
      </c>
      <c r="D33" s="62">
        <v>40</v>
      </c>
      <c r="E33" s="64">
        <v>1.16</v>
      </c>
      <c r="F33" s="28">
        <v>39</v>
      </c>
      <c r="G33" s="28">
        <v>40</v>
      </c>
      <c r="H33" s="44">
        <f t="shared" si="23"/>
        <v>10</v>
      </c>
      <c r="I33" s="28">
        <v>30</v>
      </c>
      <c r="J33" s="28">
        <v>40</v>
      </c>
      <c r="K33" s="44">
        <f t="shared" si="24"/>
        <v>10</v>
      </c>
      <c r="L33" s="28">
        <v>37</v>
      </c>
      <c r="M33" s="28">
        <v>38</v>
      </c>
      <c r="N33" s="44">
        <f t="shared" si="25"/>
        <v>9</v>
      </c>
      <c r="O33" s="48">
        <f t="shared" si="26"/>
        <v>3</v>
      </c>
      <c r="P33" s="45">
        <f t="shared" si="27"/>
        <v>120</v>
      </c>
      <c r="Q33" s="48">
        <f t="shared" si="28"/>
        <v>106</v>
      </c>
      <c r="R33" s="48">
        <f t="shared" si="29"/>
        <v>118</v>
      </c>
      <c r="S33" s="49">
        <f t="shared" si="30"/>
        <v>1.1132075471698113</v>
      </c>
      <c r="T33" s="50"/>
    </row>
    <row r="34" spans="1:20" ht="12.75" customHeight="1">
      <c r="A34" s="133"/>
      <c r="B34" s="83"/>
      <c r="C34" s="84"/>
      <c r="D34" s="36"/>
      <c r="E34" s="36"/>
      <c r="F34" s="28"/>
      <c r="G34" s="28"/>
      <c r="H34" s="44">
        <f t="shared" si="23"/>
        <v>0</v>
      </c>
      <c r="I34" s="28"/>
      <c r="J34" s="28"/>
      <c r="K34" s="44">
        <f t="shared" si="24"/>
        <v>0</v>
      </c>
      <c r="L34" s="28"/>
      <c r="M34" s="28"/>
      <c r="N34" s="44">
        <f t="shared" si="25"/>
        <v>0</v>
      </c>
      <c r="O34" s="48">
        <f t="shared" si="26"/>
        <v>0</v>
      </c>
      <c r="P34" s="45">
        <f t="shared" si="27"/>
        <v>0</v>
      </c>
      <c r="Q34" s="48">
        <f t="shared" si="28"/>
        <v>0</v>
      </c>
      <c r="R34" s="48">
        <f t="shared" si="29"/>
        <v>0</v>
      </c>
      <c r="S34" s="49">
        <f t="shared" si="30"/>
        <v>0</v>
      </c>
      <c r="T34" s="50"/>
    </row>
    <row r="35" spans="1:20" ht="12.75" customHeight="1">
      <c r="A35" s="133"/>
      <c r="B35" s="86"/>
      <c r="C35" s="87"/>
      <c r="D35" s="62"/>
      <c r="E35" s="64"/>
      <c r="F35" s="28"/>
      <c r="G35" s="28"/>
      <c r="H35" s="44">
        <f t="shared" si="23"/>
        <v>0</v>
      </c>
      <c r="I35" s="28"/>
      <c r="J35" s="28"/>
      <c r="K35" s="44">
        <f t="shared" si="24"/>
        <v>0</v>
      </c>
      <c r="L35" s="28"/>
      <c r="M35" s="28"/>
      <c r="N35" s="44">
        <f t="shared" si="25"/>
        <v>0</v>
      </c>
      <c r="O35" s="48">
        <f t="shared" si="26"/>
        <v>0</v>
      </c>
      <c r="P35" s="45">
        <f t="shared" si="27"/>
        <v>0</v>
      </c>
      <c r="Q35" s="48">
        <f t="shared" si="28"/>
        <v>0</v>
      </c>
      <c r="R35" s="48">
        <f t="shared" si="29"/>
        <v>0</v>
      </c>
      <c r="S35" s="49">
        <f t="shared" si="30"/>
        <v>0</v>
      </c>
      <c r="T35" s="51"/>
    </row>
    <row r="36" spans="1:20" ht="12.75" thickBot="1">
      <c r="A36" s="133"/>
      <c r="B36" s="88"/>
      <c r="C36" s="87" t="s">
        <v>6</v>
      </c>
      <c r="D36" s="45"/>
      <c r="E36" s="45"/>
      <c r="F36" s="28"/>
      <c r="G36" s="52">
        <f>SUM(G30:G35)</f>
        <v>195</v>
      </c>
      <c r="H36" s="53">
        <f>IF(G36&gt;0,TRUNC(G36/SUM(IF(G30&gt;0,$D30,0),IF(G31&gt;0,$D31,0),IF(G32&gt;0,$D32,0),IF(G33&gt;0,$D33,0),IF(G34&gt;0,$D34),IF(G35&gt;0,$D35,0))*10),0)</f>
        <v>6</v>
      </c>
      <c r="I36" s="28"/>
      <c r="J36" s="52">
        <f>SUM(J29:J35)</f>
        <v>277</v>
      </c>
      <c r="K36" s="53">
        <f>IF(J36&gt;0,TRUNC(J36/SUM(IF(J30&gt;0,$D30,0),IF(J31&gt;0,$D31,0),IF(J32&gt;0,$D32,0),IF(J33&gt;0,$D33,0),IF(J34&gt;0,$D34),IF(J35&gt;0,$D35,0))*10),0)</f>
        <v>9</v>
      </c>
      <c r="L36" s="28"/>
      <c r="M36" s="52">
        <f>SUM(M29:M35)</f>
        <v>205</v>
      </c>
      <c r="N36" s="53">
        <f>IF(M36&gt;0,TRUNC(M36/SUM(IF(M30&gt;0,$D30,0),IF(M31&gt;0,$D31,0),IF(M32&gt;0,$D32,0),IF(M33&gt;0,$D33,0),IF(M34&gt;0,$D34),IF(M35&gt;0,$D35,0))*10),0)</f>
        <v>7</v>
      </c>
      <c r="O36" s="52"/>
      <c r="P36" s="54">
        <f>SUM(P30:P35)</f>
        <v>840</v>
      </c>
      <c r="Q36" s="48">
        <f>SUM(Q30:Q35)</f>
        <v>325</v>
      </c>
      <c r="R36" s="48">
        <f>SUM(R30:R35)</f>
        <v>677</v>
      </c>
      <c r="S36" s="49"/>
      <c r="T36" s="55"/>
    </row>
    <row r="37" spans="1:20" ht="12.75" thickBot="1">
      <c r="A37" s="134"/>
      <c r="B37" s="8"/>
      <c r="C37" s="9" t="s">
        <v>7</v>
      </c>
      <c r="D37" s="56"/>
      <c r="E37" s="56"/>
      <c r="F37" s="57"/>
      <c r="G37" s="57"/>
      <c r="H37" s="58">
        <f>SUM(H29:H36)</f>
        <v>33</v>
      </c>
      <c r="I37" s="57"/>
      <c r="J37" s="57"/>
      <c r="K37" s="58">
        <f>SUM(K29:K36)</f>
        <v>48</v>
      </c>
      <c r="L37" s="57"/>
      <c r="M37" s="57"/>
      <c r="N37" s="58">
        <f>SUM(N29:N36)</f>
        <v>36</v>
      </c>
      <c r="O37" s="59"/>
      <c r="P37" s="59"/>
      <c r="Q37" s="59"/>
      <c r="R37" s="57"/>
      <c r="S37" s="60">
        <f>IF(P36&gt;0,R36/P36,0)</f>
        <v>0.805952380952381</v>
      </c>
      <c r="T37" s="61">
        <f>SUM(H37+K37+N37)</f>
        <v>117</v>
      </c>
    </row>
  </sheetData>
  <sheetProtection/>
  <mergeCells count="1">
    <mergeCell ref="A1:T1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4" width="35.7109375" style="92" customWidth="1"/>
    <col min="5" max="16384" width="9.140625" style="91" customWidth="1"/>
  </cols>
  <sheetData>
    <row r="1" spans="1:4" s="110" customFormat="1" ht="21.75" customHeight="1">
      <c r="A1" s="175" t="s">
        <v>51</v>
      </c>
      <c r="B1" s="176"/>
      <c r="C1" s="176"/>
      <c r="D1" s="177"/>
    </row>
    <row r="2" spans="1:4" s="109" customFormat="1" ht="15.75" customHeight="1">
      <c r="A2" s="106" t="s">
        <v>94</v>
      </c>
      <c r="B2" s="106" t="s">
        <v>53</v>
      </c>
      <c r="C2" s="106" t="s">
        <v>54</v>
      </c>
      <c r="D2" s="107" t="s">
        <v>55</v>
      </c>
    </row>
    <row r="3" spans="1:4" ht="15.75" customHeight="1">
      <c r="A3" s="96" t="s">
        <v>70</v>
      </c>
      <c r="B3" s="97" t="s">
        <v>114</v>
      </c>
      <c r="C3" s="97" t="s">
        <v>73</v>
      </c>
      <c r="D3" s="98" t="s">
        <v>81</v>
      </c>
    </row>
    <row r="4" spans="1:4" ht="15.75" customHeight="1">
      <c r="A4" s="99"/>
      <c r="B4" s="100"/>
      <c r="C4" s="100"/>
      <c r="D4" s="101"/>
    </row>
    <row r="5" spans="1:4" ht="15.75" customHeight="1">
      <c r="A5" s="99" t="s">
        <v>110</v>
      </c>
      <c r="B5" s="100" t="s">
        <v>113</v>
      </c>
      <c r="C5" s="100" t="s">
        <v>127</v>
      </c>
      <c r="D5" s="101" t="s">
        <v>107</v>
      </c>
    </row>
    <row r="6" spans="1:4" ht="15.75" customHeight="1">
      <c r="A6" s="99"/>
      <c r="B6" s="100"/>
      <c r="C6" s="100"/>
      <c r="D6" s="101"/>
    </row>
    <row r="7" spans="1:4" ht="15.75" customHeight="1">
      <c r="A7" s="99" t="s">
        <v>69</v>
      </c>
      <c r="B7" s="100" t="s">
        <v>72</v>
      </c>
      <c r="C7" s="100" t="s">
        <v>75</v>
      </c>
      <c r="D7" s="101" t="s">
        <v>82</v>
      </c>
    </row>
    <row r="8" spans="1:4" ht="15.75" customHeight="1">
      <c r="A8" s="99"/>
      <c r="B8" s="100"/>
      <c r="C8" s="100"/>
      <c r="D8" s="101"/>
    </row>
    <row r="9" spans="1:4" ht="15.75" customHeight="1">
      <c r="A9" s="99" t="s">
        <v>111</v>
      </c>
      <c r="B9" s="100" t="s">
        <v>108</v>
      </c>
      <c r="C9" s="100" t="s">
        <v>128</v>
      </c>
      <c r="D9" s="101" t="s">
        <v>85</v>
      </c>
    </row>
    <row r="10" spans="1:4" ht="15.75" customHeight="1">
      <c r="A10" s="99"/>
      <c r="B10" s="100"/>
      <c r="C10" s="100"/>
      <c r="D10" s="101"/>
    </row>
    <row r="11" spans="1:4" ht="15.75" customHeight="1">
      <c r="A11" s="99" t="s">
        <v>74</v>
      </c>
      <c r="B11" s="100" t="s">
        <v>83</v>
      </c>
      <c r="C11" s="100" t="s">
        <v>76</v>
      </c>
      <c r="D11" s="101" t="s">
        <v>77</v>
      </c>
    </row>
    <row r="12" spans="1:4" ht="15.75" customHeight="1">
      <c r="A12" s="99"/>
      <c r="B12" s="100"/>
      <c r="C12" s="100"/>
      <c r="D12" s="101"/>
    </row>
    <row r="13" spans="1:4" ht="15.75" customHeight="1">
      <c r="A13" s="99" t="s">
        <v>129</v>
      </c>
      <c r="B13" s="100" t="s">
        <v>115</v>
      </c>
      <c r="C13" s="100" t="s">
        <v>78</v>
      </c>
      <c r="D13" s="101" t="s">
        <v>109</v>
      </c>
    </row>
    <row r="14" spans="1:4" ht="15.75" customHeight="1" thickBot="1">
      <c r="A14" s="102"/>
      <c r="B14" s="103"/>
      <c r="C14" s="103"/>
      <c r="D14" s="104"/>
    </row>
    <row r="15" spans="1:4" ht="13.5" customHeight="1">
      <c r="A15" s="108"/>
      <c r="B15" s="108"/>
      <c r="C15" s="108"/>
      <c r="D15" s="108"/>
    </row>
    <row r="17" ht="13.5" thickBot="1"/>
    <row r="18" spans="1:4" s="110" customFormat="1" ht="21.75" customHeight="1">
      <c r="A18" s="175" t="s">
        <v>52</v>
      </c>
      <c r="B18" s="176"/>
      <c r="C18" s="176"/>
      <c r="D18" s="177"/>
    </row>
    <row r="19" spans="1:4" s="109" customFormat="1" ht="15.75" customHeight="1">
      <c r="A19" s="105" t="s">
        <v>56</v>
      </c>
      <c r="B19" s="106" t="s">
        <v>57</v>
      </c>
      <c r="C19" s="106" t="s">
        <v>58</v>
      </c>
      <c r="D19" s="107" t="s">
        <v>59</v>
      </c>
    </row>
    <row r="20" spans="1:4" ht="15.75" customHeight="1">
      <c r="A20" s="96" t="s">
        <v>86</v>
      </c>
      <c r="B20" s="97" t="s">
        <v>88</v>
      </c>
      <c r="C20" s="97" t="s">
        <v>96</v>
      </c>
      <c r="D20" s="98" t="s">
        <v>125</v>
      </c>
    </row>
    <row r="21" spans="1:4" ht="15.75" customHeight="1">
      <c r="A21" s="99"/>
      <c r="B21" s="100"/>
      <c r="C21" s="100"/>
      <c r="D21" s="101"/>
    </row>
    <row r="22" spans="1:4" ht="15.75" customHeight="1">
      <c r="A22" s="99" t="s">
        <v>119</v>
      </c>
      <c r="B22" s="100" t="s">
        <v>118</v>
      </c>
      <c r="C22" s="100" t="s">
        <v>98</v>
      </c>
      <c r="D22" s="101" t="s">
        <v>126</v>
      </c>
    </row>
    <row r="23" spans="1:4" ht="15.75" customHeight="1">
      <c r="A23" s="99"/>
      <c r="B23" s="100"/>
      <c r="C23" s="100"/>
      <c r="D23" s="101"/>
    </row>
    <row r="24" spans="1:4" ht="15.75" customHeight="1">
      <c r="A24" s="99" t="s">
        <v>87</v>
      </c>
      <c r="B24" s="100" t="s">
        <v>121</v>
      </c>
      <c r="C24" s="100" t="s">
        <v>97</v>
      </c>
      <c r="D24" s="101" t="s">
        <v>103</v>
      </c>
    </row>
    <row r="25" spans="1:4" ht="15.75" customHeight="1">
      <c r="A25" s="99"/>
      <c r="B25" s="100"/>
      <c r="C25" s="100"/>
      <c r="D25" s="101"/>
    </row>
    <row r="26" spans="1:4" ht="15.75" customHeight="1">
      <c r="A26" s="99" t="s">
        <v>90</v>
      </c>
      <c r="B26" s="100" t="s">
        <v>122</v>
      </c>
      <c r="C26" s="100" t="s">
        <v>99</v>
      </c>
      <c r="D26" s="101" t="s">
        <v>105</v>
      </c>
    </row>
    <row r="27" spans="1:4" ht="15.75" customHeight="1">
      <c r="A27" s="99"/>
      <c r="B27" s="100"/>
      <c r="C27" s="100"/>
      <c r="D27" s="101"/>
    </row>
    <row r="28" spans="1:4" ht="15.75" customHeight="1">
      <c r="A28" s="99" t="s">
        <v>120</v>
      </c>
      <c r="B28" s="100" t="s">
        <v>124</v>
      </c>
      <c r="C28" s="100" t="s">
        <v>63</v>
      </c>
      <c r="D28" s="101" t="s">
        <v>64</v>
      </c>
    </row>
    <row r="29" spans="1:4" ht="15.75" customHeight="1">
      <c r="A29" s="99"/>
      <c r="B29" s="100"/>
      <c r="C29" s="100"/>
      <c r="D29" s="101"/>
    </row>
    <row r="30" spans="1:4" ht="15.75" customHeight="1">
      <c r="A30" s="99" t="s">
        <v>100</v>
      </c>
      <c r="B30" s="100" t="s">
        <v>123</v>
      </c>
      <c r="C30" s="100" t="s">
        <v>92</v>
      </c>
      <c r="D30" s="101" t="s">
        <v>93</v>
      </c>
    </row>
    <row r="31" spans="1:4" ht="15.75" customHeight="1" thickBot="1">
      <c r="A31" s="102"/>
      <c r="B31" s="103"/>
      <c r="C31" s="103"/>
      <c r="D31" s="104"/>
    </row>
  </sheetData>
  <sheetProtection/>
  <mergeCells count="2">
    <mergeCell ref="A1:D1"/>
    <mergeCell ref="A18:D18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6">
      <selection activeCell="B16" sqref="B16"/>
    </sheetView>
  </sheetViews>
  <sheetFormatPr defaultColWidth="9.140625" defaultRowHeight="12.75"/>
  <cols>
    <col min="1" max="1" width="55.7109375" style="92" customWidth="1"/>
    <col min="2" max="2" width="15.7109375" style="92" customWidth="1"/>
    <col min="3" max="3" width="55.7109375" style="92" customWidth="1"/>
    <col min="4" max="4" width="8.7109375" style="92" customWidth="1"/>
    <col min="5" max="5" width="55.7109375" style="92" customWidth="1"/>
    <col min="6" max="6" width="15.7109375" style="92" customWidth="1"/>
    <col min="7" max="7" width="55.7109375" style="92" customWidth="1"/>
    <col min="8" max="16384" width="9.140625" style="91" customWidth="1"/>
  </cols>
  <sheetData>
    <row r="1" spans="1:7" s="109" customFormat="1" ht="19.5" customHeight="1">
      <c r="A1" s="113" t="s">
        <v>94</v>
      </c>
      <c r="B1" s="111"/>
      <c r="C1" s="113" t="s">
        <v>53</v>
      </c>
      <c r="D1" s="111"/>
      <c r="E1" s="113" t="s">
        <v>54</v>
      </c>
      <c r="F1" s="111"/>
      <c r="G1" s="113" t="s">
        <v>55</v>
      </c>
    </row>
    <row r="2" spans="1:7" s="110" customFormat="1" ht="19.5" customHeight="1">
      <c r="A2" s="114" t="s">
        <v>70</v>
      </c>
      <c r="B2" s="115"/>
      <c r="C2" s="114" t="s">
        <v>71</v>
      </c>
      <c r="D2" s="115"/>
      <c r="E2" s="114" t="s">
        <v>73</v>
      </c>
      <c r="F2" s="115"/>
      <c r="G2" s="114" t="s">
        <v>81</v>
      </c>
    </row>
    <row r="3" spans="1:7" s="110" customFormat="1" ht="15.75" customHeight="1">
      <c r="A3" s="116"/>
      <c r="B3" s="115"/>
      <c r="C3" s="116"/>
      <c r="D3" s="115"/>
      <c r="E3" s="116"/>
      <c r="F3" s="115"/>
      <c r="G3" s="116"/>
    </row>
    <row r="4" spans="1:7" s="110" customFormat="1" ht="19.5" customHeight="1">
      <c r="A4" s="116" t="s">
        <v>117</v>
      </c>
      <c r="B4" s="115"/>
      <c r="C4" s="116" t="s">
        <v>112</v>
      </c>
      <c r="D4" s="115"/>
      <c r="E4" s="116" t="s">
        <v>80</v>
      </c>
      <c r="F4" s="115"/>
      <c r="G4" s="116" t="s">
        <v>107</v>
      </c>
    </row>
    <row r="5" spans="1:7" s="110" customFormat="1" ht="15.75" customHeight="1">
      <c r="A5" s="116"/>
      <c r="B5" s="115"/>
      <c r="C5" s="116"/>
      <c r="D5" s="115"/>
      <c r="E5" s="116"/>
      <c r="F5" s="115"/>
      <c r="G5" s="116"/>
    </row>
    <row r="6" spans="1:7" s="110" customFormat="1" ht="19.5" customHeight="1">
      <c r="A6" s="116" t="s">
        <v>69</v>
      </c>
      <c r="B6" s="115"/>
      <c r="C6" s="116" t="s">
        <v>72</v>
      </c>
      <c r="D6" s="115"/>
      <c r="E6" s="116" t="s">
        <v>75</v>
      </c>
      <c r="F6" s="115"/>
      <c r="G6" s="116" t="s">
        <v>82</v>
      </c>
    </row>
    <row r="7" spans="1:7" s="110" customFormat="1" ht="15.75" customHeight="1">
      <c r="A7" s="116"/>
      <c r="B7" s="115"/>
      <c r="C7" s="116"/>
      <c r="D7" s="115"/>
      <c r="E7" s="116"/>
      <c r="F7" s="115"/>
      <c r="G7" s="116"/>
    </row>
    <row r="8" spans="1:7" s="110" customFormat="1" ht="19.5" customHeight="1">
      <c r="A8" s="116" t="s">
        <v>116</v>
      </c>
      <c r="B8" s="115"/>
      <c r="C8" s="116" t="s">
        <v>108</v>
      </c>
      <c r="D8" s="115"/>
      <c r="E8" s="116" t="s">
        <v>84</v>
      </c>
      <c r="F8" s="115"/>
      <c r="G8" s="116" t="s">
        <v>85</v>
      </c>
    </row>
    <row r="9" spans="1:7" s="110" customFormat="1" ht="15.75" customHeight="1">
      <c r="A9" s="116"/>
      <c r="B9" s="115"/>
      <c r="C9" s="116"/>
      <c r="D9" s="115"/>
      <c r="E9" s="116"/>
      <c r="F9" s="115"/>
      <c r="G9" s="116"/>
    </row>
    <row r="10" spans="1:7" s="110" customFormat="1" ht="19.5" customHeight="1">
      <c r="A10" s="116" t="s">
        <v>74</v>
      </c>
      <c r="B10" s="115"/>
      <c r="C10" s="116" t="s">
        <v>83</v>
      </c>
      <c r="D10" s="115"/>
      <c r="E10" s="116" t="s">
        <v>76</v>
      </c>
      <c r="F10" s="115"/>
      <c r="G10" s="116" t="s">
        <v>77</v>
      </c>
    </row>
    <row r="11" spans="1:7" s="110" customFormat="1" ht="15.75" customHeight="1">
      <c r="A11" s="116"/>
      <c r="B11" s="115"/>
      <c r="C11" s="116"/>
      <c r="D11" s="115"/>
      <c r="E11" s="116"/>
      <c r="F11" s="115"/>
      <c r="G11" s="116"/>
    </row>
    <row r="12" spans="1:7" s="110" customFormat="1" ht="19.5" customHeight="1">
      <c r="A12" s="116" t="s">
        <v>79</v>
      </c>
      <c r="B12" s="115"/>
      <c r="C12" s="116" t="s">
        <v>115</v>
      </c>
      <c r="D12" s="115"/>
      <c r="E12" s="116" t="s">
        <v>78</v>
      </c>
      <c r="F12" s="115"/>
      <c r="G12" s="116" t="s">
        <v>109</v>
      </c>
    </row>
    <row r="13" spans="1:7" s="110" customFormat="1" ht="15.75" customHeight="1">
      <c r="A13" s="117"/>
      <c r="B13" s="115"/>
      <c r="C13" s="117"/>
      <c r="D13" s="115"/>
      <c r="E13" s="117"/>
      <c r="F13" s="115"/>
      <c r="G13" s="117"/>
    </row>
    <row r="14" spans="1:7" ht="13.5" customHeight="1">
      <c r="A14" s="108"/>
      <c r="B14" s="108"/>
      <c r="C14" s="108"/>
      <c r="D14" s="108"/>
      <c r="E14" s="108"/>
      <c r="F14" s="108"/>
      <c r="G14" s="108"/>
    </row>
    <row r="15" spans="2:6" ht="37.5" customHeight="1">
      <c r="B15" s="108"/>
      <c r="D15" s="108"/>
      <c r="F15" s="108"/>
    </row>
    <row r="16" spans="2:6" ht="12.75">
      <c r="B16" s="108"/>
      <c r="D16" s="108"/>
      <c r="F16" s="108"/>
    </row>
    <row r="17" spans="1:7" s="109" customFormat="1" ht="19.5" customHeight="1">
      <c r="A17" s="113" t="s">
        <v>56</v>
      </c>
      <c r="B17" s="111"/>
      <c r="C17" s="113" t="s">
        <v>57</v>
      </c>
      <c r="D17" s="111"/>
      <c r="E17" s="113" t="s">
        <v>58</v>
      </c>
      <c r="F17" s="111"/>
      <c r="G17" s="113" t="s">
        <v>59</v>
      </c>
    </row>
    <row r="18" spans="1:7" s="110" customFormat="1" ht="19.5" customHeight="1">
      <c r="A18" s="114" t="s">
        <v>86</v>
      </c>
      <c r="B18" s="115"/>
      <c r="C18" s="116" t="s">
        <v>88</v>
      </c>
      <c r="D18" s="115"/>
      <c r="E18" s="114" t="s">
        <v>96</v>
      </c>
      <c r="F18" s="115"/>
      <c r="G18" s="114" t="s">
        <v>101</v>
      </c>
    </row>
    <row r="19" spans="1:7" s="110" customFormat="1" ht="15.75" customHeight="1">
      <c r="A19" s="116"/>
      <c r="B19" s="115"/>
      <c r="C19" s="116"/>
      <c r="D19" s="115"/>
      <c r="E19" s="116"/>
      <c r="F19" s="115"/>
      <c r="G19" s="116"/>
    </row>
    <row r="20" spans="1:7" s="110" customFormat="1" ht="19.5" customHeight="1">
      <c r="A20" s="116" t="s">
        <v>119</v>
      </c>
      <c r="B20" s="115"/>
      <c r="C20" s="116" t="s">
        <v>91</v>
      </c>
      <c r="D20" s="115"/>
      <c r="E20" s="116" t="s">
        <v>98</v>
      </c>
      <c r="F20" s="115"/>
      <c r="G20" s="116" t="s">
        <v>102</v>
      </c>
    </row>
    <row r="21" spans="1:7" s="110" customFormat="1" ht="15.75" customHeight="1">
      <c r="A21" s="116"/>
      <c r="B21" s="115"/>
      <c r="C21" s="116"/>
      <c r="D21" s="115"/>
      <c r="E21" s="116"/>
      <c r="F21" s="115"/>
      <c r="G21" s="116"/>
    </row>
    <row r="22" spans="1:7" s="110" customFormat="1" ht="19.5" customHeight="1">
      <c r="A22" s="116" t="s">
        <v>87</v>
      </c>
      <c r="B22" s="115"/>
      <c r="C22" s="116" t="s">
        <v>121</v>
      </c>
      <c r="D22" s="115"/>
      <c r="E22" s="116" t="s">
        <v>97</v>
      </c>
      <c r="F22" s="115"/>
      <c r="G22" s="116" t="s">
        <v>103</v>
      </c>
    </row>
    <row r="23" spans="1:7" s="110" customFormat="1" ht="15.75" customHeight="1">
      <c r="A23" s="116"/>
      <c r="B23" s="115"/>
      <c r="C23" s="116"/>
      <c r="D23" s="115"/>
      <c r="E23" s="116"/>
      <c r="F23" s="115"/>
      <c r="G23" s="116"/>
    </row>
    <row r="24" spans="1:7" s="110" customFormat="1" ht="19.5" customHeight="1">
      <c r="A24" s="116" t="s">
        <v>90</v>
      </c>
      <c r="B24" s="115"/>
      <c r="C24" s="116" t="s">
        <v>89</v>
      </c>
      <c r="D24" s="115"/>
      <c r="E24" s="116" t="s">
        <v>99</v>
      </c>
      <c r="F24" s="115"/>
      <c r="G24" s="116" t="s">
        <v>105</v>
      </c>
    </row>
    <row r="25" spans="1:7" s="110" customFormat="1" ht="15.75" customHeight="1">
      <c r="A25" s="116"/>
      <c r="B25" s="115"/>
      <c r="C25" s="116"/>
      <c r="D25" s="115"/>
      <c r="E25" s="116"/>
      <c r="F25" s="115"/>
      <c r="G25" s="116"/>
    </row>
    <row r="26" spans="1:7" s="110" customFormat="1" ht="19.5" customHeight="1">
      <c r="A26" s="116" t="s">
        <v>120</v>
      </c>
      <c r="B26" s="115"/>
      <c r="C26" s="116" t="s">
        <v>104</v>
      </c>
      <c r="D26" s="115"/>
      <c r="E26" s="116" t="s">
        <v>63</v>
      </c>
      <c r="F26" s="115"/>
      <c r="G26" s="116" t="s">
        <v>64</v>
      </c>
    </row>
    <row r="27" spans="1:7" s="110" customFormat="1" ht="15.75" customHeight="1">
      <c r="A27" s="116"/>
      <c r="B27" s="115"/>
      <c r="C27" s="116"/>
      <c r="D27" s="115"/>
      <c r="E27" s="116"/>
      <c r="F27" s="115"/>
      <c r="G27" s="116"/>
    </row>
    <row r="28" spans="1:7" s="110" customFormat="1" ht="19.5" customHeight="1">
      <c r="A28" s="116" t="s">
        <v>100</v>
      </c>
      <c r="B28" s="115"/>
      <c r="C28" s="116" t="s">
        <v>106</v>
      </c>
      <c r="D28" s="115"/>
      <c r="E28" s="116" t="s">
        <v>92</v>
      </c>
      <c r="F28" s="115"/>
      <c r="G28" s="116" t="s">
        <v>93</v>
      </c>
    </row>
    <row r="29" spans="1:7" ht="15.75" customHeight="1">
      <c r="A29" s="112"/>
      <c r="B29" s="108"/>
      <c r="C29" s="112"/>
      <c r="D29" s="108"/>
      <c r="E29" s="112"/>
      <c r="F29" s="108"/>
      <c r="G29" s="112"/>
    </row>
    <row r="30" spans="2:6" ht="12.75">
      <c r="B30" s="108"/>
      <c r="D30" s="108"/>
      <c r="F30" s="108"/>
    </row>
  </sheetData>
  <sheetProtection/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A11" sqref="A11:N29"/>
    </sheetView>
  </sheetViews>
  <sheetFormatPr defaultColWidth="9.140625" defaultRowHeight="12.75"/>
  <cols>
    <col min="5" max="5" width="6.8515625" style="0" customWidth="1"/>
    <col min="6" max="6" width="10.421875" style="0" customWidth="1"/>
    <col min="7" max="7" width="3.421875" style="0" customWidth="1"/>
    <col min="9" max="9" width="6.421875" style="0" customWidth="1"/>
    <col min="11" max="11" width="3.8515625" style="0" customWidth="1"/>
    <col min="13" max="13" width="11.421875" style="0" customWidth="1"/>
  </cols>
  <sheetData>
    <row r="1" spans="1:10" ht="12.75">
      <c r="A1" t="s">
        <v>134</v>
      </c>
      <c r="B1" t="s">
        <v>151</v>
      </c>
      <c r="E1" t="s">
        <v>136</v>
      </c>
      <c r="F1" t="s">
        <v>137</v>
      </c>
      <c r="H1" t="s">
        <v>144</v>
      </c>
      <c r="J1" t="s">
        <v>145</v>
      </c>
    </row>
    <row r="2" spans="2:10" ht="12.75">
      <c r="B2" t="s">
        <v>135</v>
      </c>
      <c r="E2" t="s">
        <v>136</v>
      </c>
      <c r="F2" t="s">
        <v>138</v>
      </c>
      <c r="H2" t="s">
        <v>144</v>
      </c>
      <c r="J2" t="s">
        <v>145</v>
      </c>
    </row>
    <row r="4" spans="1:10" ht="12.75">
      <c r="A4" t="s">
        <v>139</v>
      </c>
      <c r="B4" t="s">
        <v>150</v>
      </c>
      <c r="E4" t="s">
        <v>136</v>
      </c>
      <c r="F4" t="s">
        <v>137</v>
      </c>
      <c r="H4" t="s">
        <v>144</v>
      </c>
      <c r="J4" t="s">
        <v>146</v>
      </c>
    </row>
    <row r="5" spans="2:10" ht="12.75">
      <c r="B5" t="s">
        <v>140</v>
      </c>
      <c r="E5" t="s">
        <v>136</v>
      </c>
      <c r="F5" t="s">
        <v>138</v>
      </c>
      <c r="H5" t="s">
        <v>144</v>
      </c>
      <c r="J5" t="s">
        <v>146</v>
      </c>
    </row>
    <row r="7" spans="1:10" ht="12.75">
      <c r="A7" t="s">
        <v>141</v>
      </c>
      <c r="B7" t="s">
        <v>142</v>
      </c>
      <c r="E7" t="s">
        <v>136</v>
      </c>
      <c r="F7" t="s">
        <v>137</v>
      </c>
      <c r="H7" t="s">
        <v>144</v>
      </c>
      <c r="J7" t="s">
        <v>147</v>
      </c>
    </row>
    <row r="8" spans="2:10" ht="12.75">
      <c r="B8" t="s">
        <v>143</v>
      </c>
      <c r="E8" t="s">
        <v>136</v>
      </c>
      <c r="F8" t="s">
        <v>138</v>
      </c>
      <c r="H8" t="s">
        <v>144</v>
      </c>
      <c r="J8" t="s">
        <v>148</v>
      </c>
    </row>
    <row r="11" ht="12.75">
      <c r="B11" t="s">
        <v>149</v>
      </c>
    </row>
    <row r="13" spans="2:5" ht="12.75">
      <c r="B13" t="s">
        <v>151</v>
      </c>
      <c r="E13" t="s">
        <v>157</v>
      </c>
    </row>
    <row r="14" spans="2:5" ht="12.75">
      <c r="B14" t="s">
        <v>135</v>
      </c>
      <c r="E14" t="s">
        <v>158</v>
      </c>
    </row>
    <row r="16" spans="2:5" ht="12.75">
      <c r="B16" t="s">
        <v>150</v>
      </c>
      <c r="E16" t="s">
        <v>159</v>
      </c>
    </row>
    <row r="17" spans="2:5" ht="12.75">
      <c r="B17" t="s">
        <v>140</v>
      </c>
      <c r="E17" t="s">
        <v>157</v>
      </c>
    </row>
    <row r="19" ht="12.75">
      <c r="B19" t="s">
        <v>142</v>
      </c>
    </row>
    <row r="20" ht="12.75">
      <c r="B20" t="s">
        <v>143</v>
      </c>
    </row>
    <row r="22" ht="12.75">
      <c r="B22" t="s">
        <v>152</v>
      </c>
    </row>
    <row r="24" spans="2:14" ht="12.75">
      <c r="B24" t="s">
        <v>153</v>
      </c>
      <c r="D24" t="s">
        <v>4</v>
      </c>
      <c r="F24" t="s">
        <v>154</v>
      </c>
      <c r="H24" t="s">
        <v>4</v>
      </c>
      <c r="J24" t="s">
        <v>155</v>
      </c>
      <c r="L24" t="s">
        <v>4</v>
      </c>
      <c r="M24" t="s">
        <v>161</v>
      </c>
      <c r="N24" t="s">
        <v>162</v>
      </c>
    </row>
    <row r="25" spans="1:14" ht="12.75">
      <c r="A25">
        <v>1</v>
      </c>
      <c r="B25" t="s">
        <v>160</v>
      </c>
      <c r="D25" s="160">
        <v>2</v>
      </c>
      <c r="E25">
        <v>1</v>
      </c>
      <c r="F25" t="s">
        <v>131</v>
      </c>
      <c r="H25" s="160">
        <v>4</v>
      </c>
      <c r="I25">
        <v>1</v>
      </c>
      <c r="L25" s="160"/>
      <c r="M25" s="160"/>
      <c r="N25" s="160"/>
    </row>
    <row r="26" spans="1:14" ht="12.75">
      <c r="A26">
        <v>2</v>
      </c>
      <c r="B26" t="s">
        <v>131</v>
      </c>
      <c r="D26" s="160">
        <v>2</v>
      </c>
      <c r="E26">
        <v>2</v>
      </c>
      <c r="F26" t="s">
        <v>160</v>
      </c>
      <c r="H26" s="160">
        <v>2</v>
      </c>
      <c r="I26">
        <v>2</v>
      </c>
      <c r="L26" s="160"/>
      <c r="M26" s="160"/>
      <c r="N26" s="160"/>
    </row>
    <row r="27" spans="1:14" ht="12.75">
      <c r="A27">
        <v>3</v>
      </c>
      <c r="B27" t="s">
        <v>133</v>
      </c>
      <c r="D27" s="160">
        <v>0</v>
      </c>
      <c r="E27">
        <v>3</v>
      </c>
      <c r="F27" t="s">
        <v>132</v>
      </c>
      <c r="H27" s="160">
        <v>2</v>
      </c>
      <c r="I27">
        <v>3</v>
      </c>
      <c r="L27" s="160"/>
      <c r="M27" s="160"/>
      <c r="N27" s="160"/>
    </row>
    <row r="28" spans="1:14" ht="12.75">
      <c r="A28">
        <v>4</v>
      </c>
      <c r="B28" t="s">
        <v>132</v>
      </c>
      <c r="D28" s="160">
        <v>0</v>
      </c>
      <c r="E28">
        <v>4</v>
      </c>
      <c r="F28" t="s">
        <v>133</v>
      </c>
      <c r="H28" s="160">
        <v>0</v>
      </c>
      <c r="I28">
        <v>4</v>
      </c>
      <c r="L28" s="160"/>
      <c r="M28" s="160"/>
      <c r="N28" s="16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Haveman</dc:creator>
  <cp:keywords/>
  <dc:description/>
  <cp:lastModifiedBy>chris</cp:lastModifiedBy>
  <cp:lastPrinted>2017-05-18T13:00:24Z</cp:lastPrinted>
  <dcterms:created xsi:type="dcterms:W3CDTF">2006-04-02T11:40:23Z</dcterms:created>
  <dcterms:modified xsi:type="dcterms:W3CDTF">2017-05-19T17:18:36Z</dcterms:modified>
  <cp:category/>
  <cp:version/>
  <cp:contentType/>
  <cp:contentStatus/>
</cp:coreProperties>
</file>